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980" activeTab="4"/>
  </bookViews>
  <sheets>
    <sheet name="INTORDUCTORY PAGE" sheetId="1" r:id="rId1"/>
    <sheet name="TABLE I " sheetId="2" r:id="rId2"/>
    <sheet name="TABLE II" sheetId="3" r:id="rId3"/>
    <sheet name="TABLE III" sheetId="4" r:id="rId4"/>
    <sheet name="TABLE IV" sheetId="5" r:id="rId5"/>
  </sheets>
  <definedNames/>
  <calcPr fullCalcOnLoad="1"/>
</workbook>
</file>

<file path=xl/sharedStrings.xml><?xml version="1.0" encoding="utf-8"?>
<sst xmlns="http://schemas.openxmlformats.org/spreadsheetml/2006/main" count="328" uniqueCount="242">
  <si>
    <t>3. Share Holding Pattern Filed under: Reg. 31(1)(a)/Reg. 31(1)(b)/Reg. (1)(c )</t>
  </si>
  <si>
    <t xml:space="preserve">Particulars </t>
  </si>
  <si>
    <t>Whether the Listed Entity has issued any partly paid up shares?</t>
  </si>
  <si>
    <t>Yes*</t>
  </si>
  <si>
    <t>No*</t>
  </si>
  <si>
    <t>Whether the Listed Entity has issued any Convertible Securities or Warrants?</t>
  </si>
  <si>
    <t>Whether the Listed Entity has any shares against which depository reseipts are issued?</t>
  </si>
  <si>
    <t xml:space="preserve">Whether any shares held by promoters are pledge or otherwise encumbered? </t>
  </si>
  <si>
    <t xml:space="preserve">5. The tabular format for disclosure of holding of specified securities is as follows:- </t>
  </si>
  <si>
    <t xml:space="preserve">Total </t>
  </si>
  <si>
    <t xml:space="preserve">(A) </t>
  </si>
  <si>
    <t xml:space="preserve">(B) </t>
  </si>
  <si>
    <t>Public</t>
  </si>
  <si>
    <t>(C )</t>
  </si>
  <si>
    <t>(C1)</t>
  </si>
  <si>
    <t>(C2)</t>
  </si>
  <si>
    <r>
      <t xml:space="preserve">                  </t>
    </r>
    <r>
      <rPr>
        <sz val="18"/>
        <color indexed="8"/>
        <rFont val="Calibri"/>
        <family val="2"/>
      </rPr>
      <t xml:space="preserve">      Format of holding of specified securities</t>
    </r>
  </si>
  <si>
    <t>Total</t>
  </si>
  <si>
    <t xml:space="preserve">Total as a % of (A+B+C) </t>
  </si>
  <si>
    <t xml:space="preserve">   No of Voting  Rights </t>
  </si>
  <si>
    <t>No. (a)</t>
  </si>
  <si>
    <t>as a % of total share held                   (b)</t>
  </si>
  <si>
    <t>as a % of total share held       (b)</t>
  </si>
  <si>
    <t xml:space="preserve">Promoter &amp; Promoter Group  </t>
  </si>
  <si>
    <t xml:space="preserve">No of Voting Rights </t>
  </si>
  <si>
    <t xml:space="preserve">Total as a % of total Voting rights </t>
  </si>
  <si>
    <t>Class X</t>
  </si>
  <si>
    <t>Class Y</t>
  </si>
  <si>
    <t>no. (a)</t>
  </si>
  <si>
    <t>As a % of total shares held (b)</t>
  </si>
  <si>
    <t>(a)</t>
  </si>
  <si>
    <t>Indian</t>
  </si>
  <si>
    <t>Individuals/Hindu undivided family</t>
  </si>
  <si>
    <t>(b)</t>
  </si>
  <si>
    <t>Central Government/ State Government(s)</t>
  </si>
  <si>
    <t xml:space="preserve">(c) </t>
  </si>
  <si>
    <t>financial Institutions/ Banks</t>
  </si>
  <si>
    <t>(d)</t>
  </si>
  <si>
    <t>any other (specify)</t>
  </si>
  <si>
    <t xml:space="preserve">(1) </t>
  </si>
  <si>
    <t>(2)</t>
  </si>
  <si>
    <t>Foreign</t>
  </si>
  <si>
    <t>Individuals (non-Resident Individuals/ Foreign Individuals)</t>
  </si>
  <si>
    <t>Government</t>
  </si>
  <si>
    <t>(c )</t>
  </si>
  <si>
    <t>Institutions</t>
  </si>
  <si>
    <t>Foreign portfolio Investor</t>
  </si>
  <si>
    <t>(f)</t>
  </si>
  <si>
    <t>Sub-Total (A) (2)</t>
  </si>
  <si>
    <t>Total Shareholding of Promoter and Promoter Group (A) = (A) (1)+(A)(2)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</si>
  <si>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</si>
  <si>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</si>
  <si>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</si>
  <si>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Acquisitation of Shares and Takeovers) Regulations, 2011.</t>
  </si>
  <si>
    <t>No. (Not applicable) (a)</t>
  </si>
  <si>
    <t>As a % of total shares held (Not applicable) (b)</t>
  </si>
  <si>
    <t>Mutual funds</t>
  </si>
  <si>
    <t>Venture capital Funds</t>
  </si>
  <si>
    <t>Alternate Investments Funds</t>
  </si>
  <si>
    <t>Foreign Venture Capital investors</t>
  </si>
  <si>
    <t>(e)</t>
  </si>
  <si>
    <t>(g)</t>
  </si>
  <si>
    <t>(h)</t>
  </si>
  <si>
    <t>Foreign portfolio Investors</t>
  </si>
  <si>
    <t>Financial Institutions/ Banks</t>
  </si>
  <si>
    <t>Insurance Companies</t>
  </si>
  <si>
    <t>Provident Funds/ Pension Funds</t>
  </si>
  <si>
    <t>(i)</t>
  </si>
  <si>
    <t>Any other (specify)</t>
  </si>
  <si>
    <t>Sub-Total (B) (1)</t>
  </si>
  <si>
    <t>Central Government/ State Government(s)/ President of India</t>
  </si>
  <si>
    <t>Sub-Total (B) (2)</t>
  </si>
  <si>
    <t>(3)</t>
  </si>
  <si>
    <t>Non-instututions</t>
  </si>
  <si>
    <t>NBFCs registered with RBI</t>
  </si>
  <si>
    <t>Employees Trusts</t>
  </si>
  <si>
    <t>Overseas Depositories (holding DRs) (balancing figure)</t>
  </si>
  <si>
    <t>Sub-Total (B) (3)</t>
  </si>
  <si>
    <t>Total Public Shareholding (B) = (B) (1)+(B)(2)+(B)(3)</t>
  </si>
  <si>
    <t>Details of the shareholders acting as persons in Concert including their Shareholding (No. and %)</t>
  </si>
  <si>
    <t>Details of shares which remain unclaimed may be given hear along with details such as number of shareholders, outstanding shares held in demat/ unclaimed suspense account, voting rights which are forzen etc.</t>
  </si>
  <si>
    <t>(3) W. r.t. the information pertaining to Depository Receipts, the same may be disclosed in the respective columns to the extent information available and the balance to be disclosed as held by custodian.</t>
  </si>
  <si>
    <t>Table III- Statement showing shareholding pattern of the Public Shareholder</t>
  </si>
  <si>
    <t xml:space="preserve">Table II- Statement showing shareholding pattern of the Promoter and Promoter Group </t>
  </si>
  <si>
    <t>Table IV- Statement showing shareholding pattern of the Non Promoter - Non Public shareholder</t>
  </si>
  <si>
    <t>Custodian/DR Holder</t>
  </si>
  <si>
    <t>Name of DR Holder (if available)</t>
  </si>
  <si>
    <t>(ii)</t>
  </si>
  <si>
    <t>abc…</t>
  </si>
  <si>
    <t>efg…</t>
  </si>
  <si>
    <t>Employee Benefit Trust under SEBI (Share based Employee Benefit) Regulations, 2014)</t>
  </si>
  <si>
    <t>Name (abc…</t>
  </si>
  <si>
    <t>(2) The above format needs to disclose name of all holders holding more than 1% of total number of shares</t>
  </si>
  <si>
    <t>(3) W. r.t. the information pertaining to Depository Receipts, the same may be disclosed in the respective columns to the extent information available.</t>
  </si>
  <si>
    <t>Share held by Employee Trusts</t>
  </si>
  <si>
    <t>Shares underlying DRs</t>
  </si>
  <si>
    <t xml:space="preserve">Non Promoter- Non Public </t>
  </si>
  <si>
    <t>Table I - Summary Statement holding of specified securities</t>
  </si>
  <si>
    <t>Whether the Listed Entity has any shares in locked-in?</t>
  </si>
  <si>
    <r>
      <t xml:space="preserve">4. </t>
    </r>
    <r>
      <rPr>
        <b/>
        <sz val="10"/>
        <color indexed="8"/>
        <rFont val="Calibri"/>
        <family val="2"/>
      </rPr>
      <t>Declaration</t>
    </r>
    <r>
      <rPr>
        <sz val="10"/>
        <color indexed="8"/>
        <rFont val="Calibri"/>
        <family val="2"/>
      </rPr>
      <t xml:space="preserve"> : The Listed entity is required to submit the following declaration to the entent of submission of information :- </t>
    </r>
  </si>
  <si>
    <t>* If the Listed Entity selects the option 'No' for the question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</si>
  <si>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As a % of total shares held</t>
  </si>
  <si>
    <t>no. (Not applicable)</t>
  </si>
  <si>
    <t>Total Non-Promoter- Non Public Shareholding (c ) = (C ) (1)+ ( C)(2)</t>
  </si>
  <si>
    <r>
      <t xml:space="preserve">2. Scrip Code/Name of Scrip/Class of Security : </t>
    </r>
    <r>
      <rPr>
        <b/>
        <sz val="10"/>
        <color indexed="8"/>
        <rFont val="Calibri"/>
        <family val="2"/>
      </rPr>
      <t>511672 / SSL / EQUITY SHARES</t>
    </r>
  </si>
  <si>
    <t>Body Corporate</t>
  </si>
  <si>
    <t>ARTLINE COMMERCE PRIVATE LIMITED</t>
  </si>
  <si>
    <t>BAYANWALA BROTHERS PVT LIMITED</t>
  </si>
  <si>
    <t>AAECA0892R</t>
  </si>
  <si>
    <t>AABCB1287C</t>
  </si>
  <si>
    <t>ARCHANA GADODIA</t>
  </si>
  <si>
    <t>RAJESH GADODIA</t>
  </si>
  <si>
    <t>NIMISH GADODIA</t>
  </si>
  <si>
    <t>BINITA GADODIA</t>
  </si>
  <si>
    <t>ABRPG2112K</t>
  </si>
  <si>
    <t>ACYPG0785C</t>
  </si>
  <si>
    <t>AATPG1117D</t>
  </si>
  <si>
    <t>AEMPA6023R</t>
  </si>
  <si>
    <t>SAWARMAL GADODIA</t>
  </si>
  <si>
    <t>SARASWATI DEVI GADODIA</t>
  </si>
  <si>
    <t>ABDPG9351L</t>
  </si>
  <si>
    <t>ABDPG9350M</t>
  </si>
  <si>
    <t xml:space="preserve">Individuals – 
i. Individual shareholders holding nominal share capital up to Rs. 2 lakhs
    </t>
  </si>
  <si>
    <t>ii. Individual shareholders holding nominal share capital in excess of Rs. 2 lakhs.</t>
  </si>
  <si>
    <t>(I)</t>
  </si>
  <si>
    <t>(II)</t>
  </si>
  <si>
    <t>(III)</t>
  </si>
  <si>
    <t>(IV)</t>
  </si>
  <si>
    <t>(V)</t>
  </si>
  <si>
    <t>(VI)</t>
  </si>
  <si>
    <t xml:space="preserve">Total nos. shares held </t>
  </si>
  <si>
    <t>(VII)= (IV)+(V)+ (VI)</t>
  </si>
  <si>
    <t xml:space="preserve">shareholding as a % of total no. of shares (calculated as  per SCRR, 1957) </t>
  </si>
  <si>
    <t xml:space="preserve">(VIII) As a % of  (A+B+C2) </t>
  </si>
  <si>
    <t xml:space="preserve">Number of Voting Rights held in each class of Securities  </t>
  </si>
  <si>
    <t>(IX)</t>
  </si>
  <si>
    <t xml:space="preserve">No. of Shares Underlying  Outstanding convertible securities (including Warrants)        </t>
  </si>
  <si>
    <t>(X)</t>
  </si>
  <si>
    <t xml:space="preserve">shareholding as a % assuming full conversion of convertible Secirities (as a percentage of  diluted share capital)     </t>
  </si>
  <si>
    <t>(XI)= (VII)+(X) As a % of (A+B+C2)</t>
  </si>
  <si>
    <t>(XII)</t>
  </si>
  <si>
    <t xml:space="preserve">   Number of Locked in shares                                                     </t>
  </si>
  <si>
    <t xml:space="preserve">Number of Shares pledged or  otherwise encumbered                    </t>
  </si>
  <si>
    <t>(XIII)</t>
  </si>
  <si>
    <t>(XIV)</t>
  </si>
  <si>
    <t>Number of equity shares held in dematerialized</t>
  </si>
  <si>
    <t xml:space="preserve">Category of shareholder                      </t>
  </si>
  <si>
    <t xml:space="preserve">Nos. of Shareholders            </t>
  </si>
  <si>
    <t xml:space="preserve">No. of fully paid up equity shares held              </t>
  </si>
  <si>
    <t xml:space="preserve">No. of Partly paid-up equity shares held          </t>
  </si>
  <si>
    <t xml:space="preserve">No. of shares underlying Depository  Receipts </t>
  </si>
  <si>
    <t xml:space="preserve">category </t>
  </si>
  <si>
    <t xml:space="preserve">Category &amp; Name Shareholders </t>
  </si>
  <si>
    <t xml:space="preserve">(I) </t>
  </si>
  <si>
    <t xml:space="preserve">PAN </t>
  </si>
  <si>
    <t xml:space="preserve">(II) </t>
  </si>
  <si>
    <t xml:space="preserve">No. of shareholder                 </t>
  </si>
  <si>
    <t xml:space="preserve">No. of fully paid up equity shares held          </t>
  </si>
  <si>
    <t xml:space="preserve">(IV) </t>
  </si>
  <si>
    <t xml:space="preserve">Partly paid - up equity shares held             </t>
  </si>
  <si>
    <t xml:space="preserve">Nos.of shares underlying Depository  Receipts   </t>
  </si>
  <si>
    <t>(VII=IV+V+VI)</t>
  </si>
  <si>
    <t>Number of voting Rights held in each class of securities</t>
  </si>
  <si>
    <t xml:space="preserve"> (IX) </t>
  </si>
  <si>
    <t xml:space="preserve">No. of Shares Underlying Outstanding convertible securities 
(including warrants)
 </t>
  </si>
  <si>
    <t xml:space="preserve">(X)
</t>
  </si>
  <si>
    <t xml:space="preserve">Shareholding, as a % assuming full conversion of convertible securities (as a percentage of diluted share capital) </t>
  </si>
  <si>
    <t xml:space="preserve">(XI) = (VII)+(X) as a % of A+B+C2 </t>
  </si>
  <si>
    <t xml:space="preserve">shareholding % calculated as per SCRR, 1957 
</t>
  </si>
  <si>
    <t xml:space="preserve">(VIII) As a % of (A+B+C2) 
</t>
  </si>
  <si>
    <t xml:space="preserve">Number of Locked in shares </t>
  </si>
  <si>
    <t xml:space="preserve">Number of shares pledged or otherwise encumbered </t>
  </si>
  <si>
    <t xml:space="preserve">Number of equity shares held in dematerialized form </t>
  </si>
  <si>
    <t xml:space="preserve">No. of shareholder                </t>
  </si>
  <si>
    <t xml:space="preserve">(III) </t>
  </si>
  <si>
    <t xml:space="preserve">No. of fully paid up equity shares held       </t>
  </si>
  <si>
    <t xml:space="preserve">   (IV) </t>
  </si>
  <si>
    <t>VII = IV+V+VI</t>
  </si>
  <si>
    <t xml:space="preserve">shareholding % calculated as per SCRR, 1957  </t>
  </si>
  <si>
    <t>Aa a % of (A+B+C2) (VIII)</t>
  </si>
  <si>
    <t xml:space="preserve">Number of voting Rights held in each class of securities </t>
  </si>
  <si>
    <t xml:space="preserve">(IX) </t>
  </si>
  <si>
    <t xml:space="preserve">No. of Shares Underlying Outstanding convertible securities (including warrants)  </t>
  </si>
  <si>
    <t xml:space="preserve"> (X) </t>
  </si>
  <si>
    <t xml:space="preserve">Total Shareholding, as a % assuming full conversion of convertible securities (as a percentage of diluted share capital) </t>
  </si>
  <si>
    <t xml:space="preserve">(XI) </t>
  </si>
  <si>
    <t xml:space="preserve"> (I)</t>
  </si>
  <si>
    <t xml:space="preserve">Partly paid - up equity shares held            </t>
  </si>
  <si>
    <t xml:space="preserve">(V) </t>
  </si>
  <si>
    <t xml:space="preserve">Nos.of shares underlying Depository  Receipts </t>
  </si>
  <si>
    <t xml:space="preserve">(VI)  </t>
  </si>
  <si>
    <t xml:space="preserve">Total nos. shares held
</t>
  </si>
  <si>
    <t xml:space="preserve">(VII=IV+V+VI)
</t>
  </si>
  <si>
    <t>As a % of (A+B+C2) (VIII)</t>
  </si>
  <si>
    <t xml:space="preserve">No. of Shares Underlying Outstanding convertible securities (including warrants)   </t>
  </si>
  <si>
    <t xml:space="preserve">(X) </t>
  </si>
  <si>
    <t>Total Shareholding, as a % assuming full conversion of convertible securities (as a percentage of diluted share capital)</t>
  </si>
  <si>
    <t xml:space="preserve"> (XI) </t>
  </si>
  <si>
    <t>ALKEN MANAGEMENT AND FINANCIAL SERVICES</t>
  </si>
  <si>
    <t>ASCON MERCHANDISE PRIVATE LIMITED</t>
  </si>
  <si>
    <t>BLUE CIRCLE SERVICES LIMITED</t>
  </si>
  <si>
    <t>CONSOLIDATED MERCANTILES PRIVATE LIMITED</t>
  </si>
  <si>
    <t>DECENT VINCOM PRIVATE LIMITED</t>
  </si>
  <si>
    <t>GOPIKAR SUPPLY PRIVATE LIMITED</t>
  </si>
  <si>
    <t>MONOTYPE INDIA LIMITED</t>
  </si>
  <si>
    <t>Holding more than 1% of total number of shares</t>
  </si>
  <si>
    <t>AADCD3148E</t>
  </si>
  <si>
    <t>AABCG1344F</t>
  </si>
  <si>
    <t>AABCM8156H</t>
  </si>
  <si>
    <t>AAACB2131L</t>
  </si>
  <si>
    <t>AACCA0772E</t>
  </si>
  <si>
    <t>AACCC2960N</t>
  </si>
  <si>
    <t>AABCA3850E</t>
  </si>
  <si>
    <t>(2) The above format needs to be disclosed along with the name of following persons: Institutions/ Non Institutions holding more than 1 % of total number of shares</t>
  </si>
  <si>
    <t>No</t>
  </si>
  <si>
    <t>Yes</t>
  </si>
  <si>
    <t>Class : X</t>
  </si>
  <si>
    <t>Class : Y</t>
  </si>
  <si>
    <t>Total Individual (a)</t>
  </si>
  <si>
    <t>Total (d)</t>
  </si>
  <si>
    <t>Sub-Total (A) (1)(a+b+c+d+e)</t>
  </si>
  <si>
    <t>Total (F)</t>
  </si>
  <si>
    <t>S&amp;D SHARES &amp; STOCK PT. LTD</t>
  </si>
  <si>
    <t>AACCS1538E</t>
  </si>
  <si>
    <t>SYNERGY TRADEVISTA PRIVATE LIMITED</t>
  </si>
  <si>
    <t>AAACE0896M</t>
  </si>
  <si>
    <t>VALUETIME COMMODEAL PRIVATE LIMITED</t>
  </si>
  <si>
    <t>AADCV1816H</t>
  </si>
  <si>
    <t>NRI</t>
  </si>
  <si>
    <t>Clearing Members</t>
  </si>
  <si>
    <t>Bodies Corporates</t>
  </si>
  <si>
    <t>Body Corporate Holding more than 1% of total number of shares</t>
  </si>
  <si>
    <r>
      <t xml:space="preserve">1. Name of Listing Entity : </t>
    </r>
    <r>
      <rPr>
        <b/>
        <sz val="10"/>
        <color indexed="8"/>
        <rFont val="Calibri"/>
        <family val="2"/>
      </rPr>
      <t xml:space="preserve">SCAN STEELS LIMITED </t>
    </r>
  </si>
  <si>
    <t>WEST AND BEST TRADING PVT. LTD.</t>
  </si>
  <si>
    <t>AABCW5735C</t>
  </si>
  <si>
    <t>Note: No. of Shareholders are considered as per PAN based ie. Clubbed as one for same shareholders Multiple Folio.</t>
  </si>
  <si>
    <t>SARITA KHETAN</t>
  </si>
  <si>
    <t>AFQPK2358J</t>
  </si>
  <si>
    <t>SHYAM LAL KHETAN</t>
  </si>
  <si>
    <t>AFQPK2359K</t>
  </si>
  <si>
    <t>b. If under 31(1)(c ) then indicate date of allotment/extinguishment - NA</t>
  </si>
  <si>
    <t>a. If under 31(1) (b) then indicate the report for Quarter ending : 30.09.2017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</si>
</sst>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_);_(* \(#,##0\);_(* &quot;-&quot;??_);_(@_)"/>
    <numFmt numFmtId="179" formatCode="_(* #,##0.0_);_(* \(#,##0.0\);_(* &quot;-&quot;??_);_(@_)"/>
  </numFmts>
  <fonts count="54">
    <font>
      <sz val="11"/>
      <color theme="1"/>
      <name val="Calibri"/>
      <family val="2"/>
    </font>
    <font>
      <sz val="11"/>
      <color indexed="8"/>
      <name val="Calibri"/>
      <family val="2"/>
    </font>
    <font>
      <sz val="18"/>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8"/>
      <color indexed="8"/>
      <name val="Calibri"/>
      <family val="2"/>
    </font>
    <font>
      <sz val="10"/>
      <color indexed="8"/>
      <name val="Verdana"/>
      <family val="2"/>
    </font>
    <font>
      <sz val="8"/>
      <color indexed="8"/>
      <name val="Verdana"/>
      <family val="2"/>
    </font>
    <font>
      <b/>
      <sz val="8"/>
      <color indexed="8"/>
      <name val="Verdana"/>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sz val="9"/>
      <color theme="1"/>
      <name val="Calibri"/>
      <family val="2"/>
    </font>
    <font>
      <b/>
      <sz val="10"/>
      <color theme="1"/>
      <name val="Calibri"/>
      <family val="2"/>
    </font>
    <font>
      <sz val="8"/>
      <color theme="1"/>
      <name val="Calibri"/>
      <family val="2"/>
    </font>
    <font>
      <sz val="10"/>
      <color theme="1"/>
      <name val="Verdana"/>
      <family val="2"/>
    </font>
    <font>
      <sz val="8"/>
      <color theme="1"/>
      <name val="Verdana"/>
      <family val="2"/>
    </font>
    <font>
      <b/>
      <sz val="8"/>
      <color theme="1"/>
      <name val="Verdana"/>
      <family val="2"/>
    </font>
    <font>
      <sz val="14"/>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Alignment="1">
      <alignmen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wrapText="1"/>
    </xf>
    <xf numFmtId="0" fontId="44" fillId="0" borderId="10" xfId="0" applyFont="1" applyBorder="1" applyAlignment="1">
      <alignment horizontal="left" vertical="top"/>
    </xf>
    <xf numFmtId="0" fontId="45" fillId="0" borderId="0" xfId="0" applyFont="1" applyAlignment="1">
      <alignment vertical="top"/>
    </xf>
    <xf numFmtId="0" fontId="44" fillId="0" borderId="0" xfId="0" applyFont="1" applyAlignment="1">
      <alignment vertical="top"/>
    </xf>
    <xf numFmtId="0" fontId="44" fillId="0" borderId="10" xfId="0" applyFont="1" applyBorder="1" applyAlignment="1">
      <alignment vertical="top"/>
    </xf>
    <xf numFmtId="0" fontId="44" fillId="0" borderId="10" xfId="0" applyFont="1" applyBorder="1" applyAlignment="1">
      <alignment horizontal="center" vertical="top"/>
    </xf>
    <xf numFmtId="0" fontId="44" fillId="0" borderId="10" xfId="0" applyFont="1" applyBorder="1" applyAlignment="1">
      <alignment horizontal="left" vertical="top" wrapText="1"/>
    </xf>
    <xf numFmtId="0" fontId="45" fillId="0" borderId="10" xfId="0" applyFont="1" applyBorder="1" applyAlignment="1">
      <alignment horizontal="center"/>
    </xf>
    <xf numFmtId="0" fontId="45" fillId="0" borderId="10" xfId="0" applyFont="1" applyBorder="1" applyAlignment="1">
      <alignment/>
    </xf>
    <xf numFmtId="0" fontId="45" fillId="0" borderId="0" xfId="0" applyFont="1" applyAlignment="1">
      <alignment/>
    </xf>
    <xf numFmtId="0" fontId="45" fillId="0" borderId="0" xfId="0" applyFont="1" applyAlignment="1">
      <alignment horizontal="center"/>
    </xf>
    <xf numFmtId="0" fontId="45" fillId="0" borderId="11" xfId="0" applyFont="1" applyBorder="1" applyAlignment="1">
      <alignment horizontal="center" vertical="top"/>
    </xf>
    <xf numFmtId="0" fontId="45" fillId="0" borderId="11" xfId="0" applyFont="1" applyBorder="1" applyAlignment="1">
      <alignment vertical="top"/>
    </xf>
    <xf numFmtId="49" fontId="44" fillId="0" borderId="10" xfId="0" applyNumberFormat="1" applyFont="1" applyBorder="1" applyAlignment="1" quotePrefix="1">
      <alignment horizontal="center" vertical="top"/>
    </xf>
    <xf numFmtId="0" fontId="44" fillId="0" borderId="10" xfId="0" applyFont="1" applyBorder="1" applyAlignment="1">
      <alignment horizontal="left" wrapText="1"/>
    </xf>
    <xf numFmtId="0" fontId="44" fillId="0" borderId="10" xfId="0" applyFont="1" applyBorder="1" applyAlignment="1" quotePrefix="1">
      <alignment horizontal="center" vertical="top"/>
    </xf>
    <xf numFmtId="0" fontId="46" fillId="0" borderId="10" xfId="0" applyFont="1" applyBorder="1" applyAlignment="1">
      <alignment horizontal="left" vertical="top" wrapText="1"/>
    </xf>
    <xf numFmtId="0" fontId="47" fillId="0" borderId="0" xfId="0" applyFont="1" applyAlignment="1">
      <alignment vertical="top"/>
    </xf>
    <xf numFmtId="0" fontId="45" fillId="0" borderId="12" xfId="0" applyFont="1" applyBorder="1" applyAlignment="1">
      <alignment horizontal="center"/>
    </xf>
    <xf numFmtId="0" fontId="45" fillId="0" borderId="13" xfId="0" applyFont="1" applyBorder="1" applyAlignment="1">
      <alignment horizontal="center"/>
    </xf>
    <xf numFmtId="0" fontId="45" fillId="0" borderId="13" xfId="0" applyFont="1" applyBorder="1" applyAlignment="1">
      <alignment/>
    </xf>
    <xf numFmtId="0" fontId="45" fillId="0" borderId="14" xfId="0" applyFont="1" applyBorder="1" applyAlignment="1">
      <alignment/>
    </xf>
    <xf numFmtId="0" fontId="46" fillId="0" borderId="10" xfId="0" applyFont="1" applyBorder="1" applyAlignment="1">
      <alignment horizontal="center" vertical="top"/>
    </xf>
    <xf numFmtId="0" fontId="46" fillId="0" borderId="10" xfId="0" applyFont="1" applyBorder="1" applyAlignment="1">
      <alignment vertical="top"/>
    </xf>
    <xf numFmtId="0" fontId="42" fillId="0" borderId="0" xfId="0" applyFont="1" applyAlignment="1">
      <alignment/>
    </xf>
    <xf numFmtId="0" fontId="46" fillId="0" borderId="10" xfId="0" applyFont="1" applyBorder="1" applyAlignment="1">
      <alignment horizontal="left" vertical="top"/>
    </xf>
    <xf numFmtId="0" fontId="45" fillId="0" borderId="0" xfId="0" applyFont="1" applyAlignment="1">
      <alignment horizontal="left"/>
    </xf>
    <xf numFmtId="0" fontId="44" fillId="0" borderId="10" xfId="0" applyFont="1" applyBorder="1" applyAlignment="1">
      <alignment horizontal="center" vertical="top"/>
    </xf>
    <xf numFmtId="0" fontId="45" fillId="0" borderId="0" xfId="0" applyFont="1" applyAlignment="1">
      <alignment vertical="top" wrapText="1"/>
    </xf>
    <xf numFmtId="0" fontId="45" fillId="0" borderId="0" xfId="0" applyFont="1" applyAlignment="1">
      <alignment/>
    </xf>
    <xf numFmtId="0" fontId="44" fillId="0" borderId="10" xfId="0" applyFont="1" applyFill="1" applyBorder="1" applyAlignment="1">
      <alignment horizontal="left" vertical="top" wrapText="1"/>
    </xf>
    <xf numFmtId="0" fontId="0" fillId="0" borderId="0" xfId="0" applyAlignment="1">
      <alignment horizontal="left" vertical="top"/>
    </xf>
    <xf numFmtId="0" fontId="44" fillId="0" borderId="10" xfId="0" applyFont="1" applyFill="1" applyBorder="1" applyAlignment="1">
      <alignment horizontal="left" vertical="top"/>
    </xf>
    <xf numFmtId="0" fontId="42" fillId="0" borderId="0" xfId="0" applyFont="1" applyAlignment="1">
      <alignment horizontal="left" vertical="top"/>
    </xf>
    <xf numFmtId="0" fontId="0" fillId="0" borderId="0" xfId="0" applyFill="1" applyAlignment="1">
      <alignment/>
    </xf>
    <xf numFmtId="0" fontId="44" fillId="0" borderId="0" xfId="0" applyFont="1" applyFill="1" applyAlignment="1">
      <alignment vertical="top"/>
    </xf>
    <xf numFmtId="0" fontId="44" fillId="0" borderId="10" xfId="0" applyFont="1" applyFill="1" applyBorder="1" applyAlignment="1">
      <alignment horizontal="center" vertical="top"/>
    </xf>
    <xf numFmtId="49" fontId="44" fillId="0" borderId="10" xfId="0" applyNumberFormat="1" applyFont="1" applyFill="1" applyBorder="1" applyAlignment="1" quotePrefix="1">
      <alignment horizontal="center" vertical="top"/>
    </xf>
    <xf numFmtId="0" fontId="44" fillId="0" borderId="10" xfId="0" applyFont="1" applyFill="1" applyBorder="1" applyAlignment="1">
      <alignment vertical="top"/>
    </xf>
    <xf numFmtId="0" fontId="45" fillId="0" borderId="0" xfId="0" applyFont="1" applyFill="1" applyAlignment="1">
      <alignment vertical="top"/>
    </xf>
    <xf numFmtId="0" fontId="46" fillId="0" borderId="10" xfId="0" applyFont="1" applyFill="1" applyBorder="1" applyAlignment="1">
      <alignment horizontal="center" vertical="top"/>
    </xf>
    <xf numFmtId="0" fontId="46" fillId="0" borderId="10" xfId="0" applyFont="1" applyFill="1" applyBorder="1" applyAlignment="1">
      <alignment horizontal="left" vertical="top"/>
    </xf>
    <xf numFmtId="0" fontId="47" fillId="0" borderId="0" xfId="0" applyFont="1" applyFill="1" applyAlignment="1">
      <alignment vertical="top"/>
    </xf>
    <xf numFmtId="0" fontId="44" fillId="0" borderId="10" xfId="0" applyFont="1" applyFill="1" applyBorder="1" applyAlignment="1" quotePrefix="1">
      <alignment horizontal="center" vertical="top"/>
    </xf>
    <xf numFmtId="0" fontId="46" fillId="0" borderId="10" xfId="0" applyFont="1" applyFill="1" applyBorder="1" applyAlignment="1">
      <alignment horizontal="center" vertical="top" wrapText="1"/>
    </xf>
    <xf numFmtId="0" fontId="45" fillId="0" borderId="11" xfId="0" applyFont="1" applyFill="1" applyBorder="1" applyAlignment="1">
      <alignment horizontal="center" vertical="top"/>
    </xf>
    <xf numFmtId="0" fontId="45" fillId="0" borderId="11" xfId="0" applyFont="1" applyFill="1" applyBorder="1" applyAlignment="1">
      <alignment vertical="top"/>
    </xf>
    <xf numFmtId="0" fontId="45" fillId="0" borderId="0" xfId="0" applyFont="1" applyFill="1" applyAlignment="1">
      <alignment horizontal="center"/>
    </xf>
    <xf numFmtId="0" fontId="45" fillId="0" borderId="0" xfId="0" applyFont="1" applyFill="1" applyAlignment="1">
      <alignment/>
    </xf>
    <xf numFmtId="0" fontId="0" fillId="0" borderId="0" xfId="0" applyFill="1" applyAlignment="1">
      <alignment horizontal="center"/>
    </xf>
    <xf numFmtId="0" fontId="44" fillId="0" borderId="10" xfId="0" applyFont="1" applyFill="1" applyBorder="1" applyAlignment="1">
      <alignment horizontal="justify" vertical="justify"/>
    </xf>
    <xf numFmtId="0" fontId="44" fillId="0" borderId="10" xfId="0" applyFont="1" applyFill="1" applyBorder="1" applyAlignment="1">
      <alignment horizontal="justify" vertical="justify" wrapText="1"/>
    </xf>
    <xf numFmtId="0" fontId="45" fillId="0" borderId="0" xfId="0" applyFont="1" applyFill="1" applyAlignment="1">
      <alignment horizontal="justify" vertical="justify"/>
    </xf>
    <xf numFmtId="43" fontId="44" fillId="0" borderId="10" xfId="0" applyNumberFormat="1" applyFont="1" applyBorder="1" applyAlignment="1">
      <alignment vertical="top"/>
    </xf>
    <xf numFmtId="43" fontId="44" fillId="0" borderId="10" xfId="0" applyNumberFormat="1" applyFont="1" applyBorder="1" applyAlignment="1">
      <alignment horizontal="left" vertical="top"/>
    </xf>
    <xf numFmtId="43" fontId="44" fillId="0" borderId="10" xfId="0" applyNumberFormat="1" applyFont="1" applyFill="1" applyBorder="1" applyAlignment="1">
      <alignment horizontal="left" vertical="top"/>
    </xf>
    <xf numFmtId="43" fontId="0" fillId="0" borderId="0" xfId="0" applyNumberFormat="1" applyAlignment="1">
      <alignment horizontal="left" vertical="top"/>
    </xf>
    <xf numFmtId="43" fontId="46" fillId="0" borderId="10" xfId="0" applyNumberFormat="1" applyFont="1" applyBorder="1" applyAlignment="1">
      <alignment horizontal="left" vertical="top"/>
    </xf>
    <xf numFmtId="43" fontId="42" fillId="0" borderId="0" xfId="0" applyNumberFormat="1" applyFont="1" applyAlignment="1">
      <alignment horizontal="left" vertical="top"/>
    </xf>
    <xf numFmtId="178" fontId="44" fillId="0" borderId="10" xfId="0" applyNumberFormat="1" applyFont="1" applyBorder="1" applyAlignment="1">
      <alignment horizontal="left" vertical="top"/>
    </xf>
    <xf numFmtId="178" fontId="44" fillId="0" borderId="10" xfId="0" applyNumberFormat="1" applyFont="1" applyBorder="1" applyAlignment="1" quotePrefix="1">
      <alignment horizontal="left" vertical="top"/>
    </xf>
    <xf numFmtId="178" fontId="44" fillId="0" borderId="10" xfId="0" applyNumberFormat="1" applyFont="1" applyFill="1" applyBorder="1" applyAlignment="1" quotePrefix="1">
      <alignment horizontal="left" vertical="top"/>
    </xf>
    <xf numFmtId="178" fontId="44" fillId="0" borderId="10" xfId="0" applyNumberFormat="1" applyFont="1" applyFill="1" applyBorder="1" applyAlignment="1">
      <alignment horizontal="left" vertical="top"/>
    </xf>
    <xf numFmtId="178" fontId="44" fillId="0" borderId="10" xfId="0" applyNumberFormat="1" applyFont="1" applyBorder="1" applyAlignment="1">
      <alignment vertical="top"/>
    </xf>
    <xf numFmtId="178" fontId="46" fillId="0" borderId="10" xfId="0" applyNumberFormat="1" applyFont="1" applyBorder="1" applyAlignment="1">
      <alignment vertical="top"/>
    </xf>
    <xf numFmtId="178" fontId="46" fillId="0" borderId="10" xfId="0" applyNumberFormat="1" applyFont="1" applyBorder="1" applyAlignment="1">
      <alignment horizontal="left" vertical="top"/>
    </xf>
    <xf numFmtId="178" fontId="46" fillId="0" borderId="10" xfId="0" applyNumberFormat="1" applyFont="1" applyFill="1" applyBorder="1" applyAlignment="1">
      <alignment horizontal="left" vertical="top"/>
    </xf>
    <xf numFmtId="178" fontId="44" fillId="0" borderId="10" xfId="0" applyNumberFormat="1" applyFont="1" applyFill="1" applyBorder="1" applyAlignment="1">
      <alignment horizontal="justify" vertical="justify"/>
    </xf>
    <xf numFmtId="0" fontId="47" fillId="0" borderId="10" xfId="0" applyFont="1" applyBorder="1" applyAlignment="1">
      <alignment vertical="top"/>
    </xf>
    <xf numFmtId="43" fontId="46" fillId="0" borderId="10" xfId="0" applyNumberFormat="1" applyFont="1" applyFill="1" applyBorder="1" applyAlignment="1">
      <alignment horizontal="left" vertical="top"/>
    </xf>
    <xf numFmtId="43" fontId="46" fillId="0" borderId="10" xfId="0" applyNumberFormat="1" applyFont="1" applyBorder="1" applyAlignment="1">
      <alignment horizontal="left" vertical="top" wrapText="1"/>
    </xf>
    <xf numFmtId="0" fontId="46"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11" xfId="0" applyFont="1" applyFill="1" applyBorder="1" applyAlignment="1">
      <alignment horizontal="center" vertical="top" wrapText="1"/>
    </xf>
    <xf numFmtId="0" fontId="46" fillId="0" borderId="11" xfId="0" applyFont="1" applyFill="1" applyBorder="1" applyAlignment="1">
      <alignment horizontal="center" vertical="top"/>
    </xf>
    <xf numFmtId="0" fontId="46" fillId="0" borderId="10" xfId="0" applyFont="1" applyBorder="1" applyAlignment="1">
      <alignment horizontal="center" vertical="top" wrapText="1"/>
    </xf>
    <xf numFmtId="0" fontId="46" fillId="0" borderId="12" xfId="0" applyFont="1" applyBorder="1" applyAlignment="1">
      <alignment vertical="top"/>
    </xf>
    <xf numFmtId="0" fontId="46" fillId="0" borderId="14" xfId="0" applyFont="1" applyBorder="1" applyAlignment="1">
      <alignment vertical="top"/>
    </xf>
    <xf numFmtId="0" fontId="46" fillId="0" borderId="13" xfId="0" applyFont="1" applyBorder="1" applyAlignment="1">
      <alignment vertical="top"/>
    </xf>
    <xf numFmtId="0" fontId="46" fillId="0" borderId="12" xfId="0" applyFont="1" applyBorder="1" applyAlignment="1">
      <alignment vertical="top" wrapText="1"/>
    </xf>
    <xf numFmtId="0" fontId="46" fillId="0" borderId="13" xfId="0" applyFont="1" applyBorder="1" applyAlignment="1">
      <alignment vertical="top" wrapText="1"/>
    </xf>
    <xf numFmtId="0" fontId="46" fillId="0" borderId="10" xfId="0" applyFont="1" applyBorder="1" applyAlignment="1">
      <alignment horizontal="left" vertical="top" wrapText="1"/>
    </xf>
    <xf numFmtId="0" fontId="46" fillId="0" borderId="10" xfId="0" applyFont="1" applyFill="1" applyBorder="1" applyAlignment="1">
      <alignment horizontal="left" vertical="top" wrapText="1"/>
    </xf>
    <xf numFmtId="178" fontId="45" fillId="0" borderId="10" xfId="0" applyNumberFormat="1" applyFont="1" applyBorder="1" applyAlignment="1">
      <alignment vertical="top"/>
    </xf>
    <xf numFmtId="43" fontId="45" fillId="0" borderId="10" xfId="0" applyNumberFormat="1" applyFont="1" applyBorder="1" applyAlignment="1">
      <alignment vertical="top"/>
    </xf>
    <xf numFmtId="178" fontId="47" fillId="0" borderId="10" xfId="0" applyNumberFormat="1" applyFont="1" applyBorder="1" applyAlignment="1">
      <alignment vertical="top"/>
    </xf>
    <xf numFmtId="0" fontId="44" fillId="0" borderId="10" xfId="0" applyFont="1" applyBorder="1" applyAlignment="1">
      <alignment vertical="top" wrapText="1"/>
    </xf>
    <xf numFmtId="43" fontId="45" fillId="0" borderId="10" xfId="0" applyNumberFormat="1" applyFont="1" applyFill="1" applyBorder="1" applyAlignment="1">
      <alignment vertical="top"/>
    </xf>
    <xf numFmtId="0" fontId="44" fillId="0" borderId="10" xfId="0" applyFont="1" applyFill="1" applyBorder="1" applyAlignment="1">
      <alignment vertical="top" wrapText="1"/>
    </xf>
    <xf numFmtId="0" fontId="48" fillId="0" borderId="10" xfId="0" applyFont="1" applyFill="1" applyBorder="1" applyAlignment="1" applyProtection="1">
      <alignment vertical="top"/>
      <protection locked="0"/>
    </xf>
    <xf numFmtId="178" fontId="48" fillId="0" borderId="10" xfId="0" applyNumberFormat="1" applyFont="1" applyFill="1" applyBorder="1" applyAlignment="1">
      <alignment vertical="top"/>
    </xf>
    <xf numFmtId="178" fontId="49" fillId="0" borderId="10" xfId="0" applyNumberFormat="1" applyFont="1" applyFill="1" applyBorder="1" applyAlignment="1" applyProtection="1">
      <alignment vertical="top"/>
      <protection locked="0"/>
    </xf>
    <xf numFmtId="178" fontId="44" fillId="0" borderId="10" xfId="0" applyNumberFormat="1" applyFont="1" applyFill="1" applyBorder="1" applyAlignment="1">
      <alignment vertical="top"/>
    </xf>
    <xf numFmtId="43" fontId="44" fillId="0" borderId="10" xfId="0" applyNumberFormat="1" applyFont="1" applyFill="1" applyBorder="1" applyAlignment="1">
      <alignment vertical="top"/>
    </xf>
    <xf numFmtId="0" fontId="50" fillId="0" borderId="10" xfId="0" applyFont="1" applyFill="1" applyBorder="1" applyAlignment="1" applyProtection="1">
      <alignment vertical="top" wrapText="1"/>
      <protection locked="0"/>
    </xf>
    <xf numFmtId="178" fontId="48" fillId="0" borderId="10" xfId="0" applyNumberFormat="1" applyFont="1" applyFill="1" applyBorder="1" applyAlignment="1">
      <alignment vertical="top" wrapText="1"/>
    </xf>
    <xf numFmtId="178" fontId="46" fillId="0" borderId="10" xfId="0" applyNumberFormat="1" applyFont="1" applyFill="1" applyBorder="1" applyAlignment="1">
      <alignment vertical="top"/>
    </xf>
    <xf numFmtId="0" fontId="51" fillId="0" borderId="10" xfId="0" applyFont="1" applyFill="1" applyBorder="1" applyAlignment="1" applyProtection="1">
      <alignment vertical="top" wrapText="1"/>
      <protection locked="0"/>
    </xf>
    <xf numFmtId="0" fontId="50" fillId="0" borderId="10" xfId="0" applyFont="1" applyFill="1" applyBorder="1" applyAlignment="1">
      <alignment vertical="top" wrapText="1"/>
    </xf>
    <xf numFmtId="0" fontId="48" fillId="0" borderId="10" xfId="0" applyFont="1" applyFill="1" applyBorder="1" applyAlignment="1" applyProtection="1">
      <alignment vertical="top" wrapText="1"/>
      <protection locked="0"/>
    </xf>
    <xf numFmtId="0" fontId="46" fillId="0" borderId="10" xfId="0" applyFont="1" applyFill="1" applyBorder="1" applyAlignment="1">
      <alignment vertical="top"/>
    </xf>
    <xf numFmtId="0" fontId="46" fillId="0" borderId="10" xfId="0" applyFont="1" applyFill="1" applyBorder="1" applyAlignment="1">
      <alignment vertical="top" wrapText="1"/>
    </xf>
    <xf numFmtId="43" fontId="46" fillId="0" borderId="10" xfId="0" applyNumberFormat="1" applyFont="1" applyFill="1" applyBorder="1" applyAlignment="1">
      <alignment vertical="top"/>
    </xf>
    <xf numFmtId="43" fontId="47" fillId="0" borderId="10" xfId="0" applyNumberFormat="1" applyFont="1" applyFill="1" applyBorder="1" applyAlignment="1">
      <alignment vertical="top"/>
    </xf>
    <xf numFmtId="0" fontId="46" fillId="0" borderId="10" xfId="0" applyFont="1" applyFill="1" applyBorder="1" applyAlignment="1">
      <alignment horizontal="center" vertical="top" wrapText="1"/>
    </xf>
    <xf numFmtId="43" fontId="44" fillId="0" borderId="10" xfId="0" applyNumberFormat="1" applyFont="1" applyFill="1" applyBorder="1" applyAlignment="1">
      <alignment horizontal="left" vertical="top" wrapText="1"/>
    </xf>
    <xf numFmtId="43" fontId="46" fillId="0" borderId="13" xfId="0" applyNumberFormat="1" applyFont="1" applyFill="1" applyBorder="1" applyAlignment="1">
      <alignment vertical="top"/>
    </xf>
    <xf numFmtId="178" fontId="45" fillId="0" borderId="10" xfId="0" applyNumberFormat="1" applyFont="1" applyFill="1" applyBorder="1" applyAlignment="1">
      <alignment vertical="top"/>
    </xf>
    <xf numFmtId="178" fontId="47" fillId="0" borderId="10" xfId="0" applyNumberFormat="1" applyFont="1" applyFill="1" applyBorder="1" applyAlignment="1">
      <alignment vertical="top"/>
    </xf>
    <xf numFmtId="178" fontId="46" fillId="0" borderId="10" xfId="0" applyNumberFormat="1" applyFont="1" applyFill="1" applyBorder="1" applyAlignment="1">
      <alignment vertical="top" wrapText="1"/>
    </xf>
    <xf numFmtId="178" fontId="47" fillId="0" borderId="10" xfId="0" applyNumberFormat="1" applyFont="1" applyFill="1" applyBorder="1" applyAlignment="1" applyProtection="1">
      <alignment vertical="top"/>
      <protection locked="0"/>
    </xf>
    <xf numFmtId="178" fontId="44" fillId="0" borderId="10" xfId="0" applyNumberFormat="1" applyFont="1" applyFill="1" applyBorder="1" applyAlignment="1">
      <alignment vertical="top" wrapText="1"/>
    </xf>
    <xf numFmtId="178" fontId="45" fillId="0" borderId="10" xfId="0" applyNumberFormat="1" applyFont="1" applyFill="1" applyBorder="1" applyAlignment="1" applyProtection="1">
      <alignment vertical="top"/>
      <protection locked="0"/>
    </xf>
    <xf numFmtId="0" fontId="44" fillId="0" borderId="10" xfId="0" applyFont="1" applyBorder="1" applyAlignment="1">
      <alignment vertical="top"/>
    </xf>
    <xf numFmtId="0" fontId="45" fillId="0" borderId="0" xfId="0" applyFont="1" applyAlignment="1">
      <alignment horizontal="left"/>
    </xf>
    <xf numFmtId="0" fontId="45" fillId="0" borderId="0" xfId="0" applyFont="1" applyAlignment="1">
      <alignment horizontal="left"/>
    </xf>
    <xf numFmtId="0" fontId="45" fillId="0" borderId="0" xfId="0" applyFont="1" applyAlignment="1">
      <alignment horizontal="justify" vertical="justify" wrapText="1"/>
    </xf>
    <xf numFmtId="0" fontId="45" fillId="0" borderId="0" xfId="0" applyFont="1" applyAlignment="1">
      <alignment horizontal="left"/>
    </xf>
    <xf numFmtId="0" fontId="45" fillId="0" borderId="0" xfId="0" applyFont="1" applyAlignment="1">
      <alignment horizontal="left" wrapText="1"/>
    </xf>
    <xf numFmtId="0" fontId="45" fillId="0" borderId="12" xfId="0" applyFont="1" applyBorder="1" applyAlignment="1">
      <alignment horizontal="left"/>
    </xf>
    <xf numFmtId="0" fontId="45" fillId="0" borderId="14" xfId="0" applyFont="1" applyBorder="1" applyAlignment="1">
      <alignment horizontal="left"/>
    </xf>
    <xf numFmtId="0" fontId="45" fillId="0" borderId="13" xfId="0" applyFont="1" applyBorder="1" applyAlignment="1">
      <alignment horizontal="left"/>
    </xf>
    <xf numFmtId="0" fontId="47" fillId="0" borderId="12" xfId="0" applyFont="1" applyBorder="1" applyAlignment="1">
      <alignment horizontal="left"/>
    </xf>
    <xf numFmtId="0" fontId="47" fillId="0" borderId="14" xfId="0" applyFont="1" applyBorder="1" applyAlignment="1">
      <alignment horizontal="left"/>
    </xf>
    <xf numFmtId="0" fontId="47" fillId="0" borderId="13" xfId="0" applyFont="1" applyBorder="1" applyAlignment="1">
      <alignment horizontal="left"/>
    </xf>
    <xf numFmtId="0" fontId="46" fillId="0" borderId="10" xfId="0" applyFont="1" applyBorder="1" applyAlignment="1">
      <alignment horizontal="left" vertical="top"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center" vertical="top"/>
    </xf>
    <xf numFmtId="0" fontId="46" fillId="0" borderId="10" xfId="0" applyFont="1" applyFill="1" applyBorder="1" applyAlignment="1">
      <alignment horizontal="left" vertical="top" wrapText="1"/>
    </xf>
    <xf numFmtId="0" fontId="46" fillId="0" borderId="10" xfId="0" applyFont="1" applyBorder="1" applyAlignment="1">
      <alignment horizontal="left" vertical="top"/>
    </xf>
    <xf numFmtId="0" fontId="52" fillId="0" borderId="0" xfId="0" applyFont="1" applyAlignment="1">
      <alignment horizontal="left"/>
    </xf>
    <xf numFmtId="0" fontId="53" fillId="0" borderId="0" xfId="0" applyFont="1" applyFill="1" applyAlignment="1">
      <alignment horizontal="left"/>
    </xf>
    <xf numFmtId="0" fontId="46" fillId="0" borderId="12" xfId="0" applyFont="1" applyFill="1" applyBorder="1" applyAlignment="1">
      <alignment horizontal="center" vertical="top"/>
    </xf>
    <xf numFmtId="0" fontId="46" fillId="0" borderId="14" xfId="0" applyFont="1" applyFill="1" applyBorder="1" applyAlignment="1">
      <alignment horizontal="center" vertical="top"/>
    </xf>
    <xf numFmtId="0" fontId="46" fillId="0" borderId="13" xfId="0" applyFont="1" applyFill="1" applyBorder="1" applyAlignment="1">
      <alignment horizontal="center" vertical="top"/>
    </xf>
    <xf numFmtId="0" fontId="46" fillId="0" borderId="15" xfId="0" applyFont="1" applyFill="1" applyBorder="1" applyAlignment="1">
      <alignment horizontal="center" vertical="top" wrapText="1"/>
    </xf>
    <xf numFmtId="0" fontId="46" fillId="0" borderId="16"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4" fillId="0" borderId="17" xfId="0" applyFont="1" applyFill="1" applyBorder="1" applyAlignment="1">
      <alignment horizontal="left" vertical="top"/>
    </xf>
    <xf numFmtId="0" fontId="44" fillId="0" borderId="18" xfId="0" applyFont="1" applyFill="1" applyBorder="1" applyAlignment="1">
      <alignment horizontal="left" vertical="top"/>
    </xf>
    <xf numFmtId="0" fontId="44" fillId="0" borderId="19" xfId="0" applyFont="1" applyFill="1" applyBorder="1" applyAlignment="1">
      <alignment horizontal="left" vertical="top"/>
    </xf>
    <xf numFmtId="0" fontId="46" fillId="0" borderId="17" xfId="0" applyFont="1" applyFill="1" applyBorder="1" applyAlignment="1">
      <alignment horizontal="left" vertical="top"/>
    </xf>
    <xf numFmtId="0" fontId="46" fillId="0" borderId="18" xfId="0" applyFont="1" applyFill="1" applyBorder="1" applyAlignment="1">
      <alignment horizontal="left" vertical="top"/>
    </xf>
    <xf numFmtId="0" fontId="46" fillId="0" borderId="19" xfId="0" applyFont="1" applyFill="1" applyBorder="1" applyAlignment="1">
      <alignment horizontal="left" vertical="top"/>
    </xf>
    <xf numFmtId="0" fontId="46" fillId="0" borderId="15" xfId="0" applyFont="1" applyFill="1" applyBorder="1" applyAlignment="1">
      <alignment horizontal="center" vertical="top"/>
    </xf>
    <xf numFmtId="0" fontId="46" fillId="0" borderId="16" xfId="0" applyFont="1" applyFill="1" applyBorder="1" applyAlignment="1">
      <alignment horizontal="center" vertical="top"/>
    </xf>
    <xf numFmtId="0" fontId="46" fillId="0" borderId="11" xfId="0" applyFont="1" applyFill="1" applyBorder="1" applyAlignment="1">
      <alignment horizontal="center" vertical="top"/>
    </xf>
    <xf numFmtId="0" fontId="44" fillId="0" borderId="20" xfId="0" applyFont="1" applyFill="1" applyBorder="1" applyAlignment="1">
      <alignment horizontal="left" vertical="top"/>
    </xf>
    <xf numFmtId="0" fontId="44" fillId="0" borderId="0" xfId="0" applyFont="1" applyFill="1" applyBorder="1" applyAlignment="1">
      <alignment horizontal="left" vertical="top"/>
    </xf>
    <xf numFmtId="0" fontId="44" fillId="0" borderId="21" xfId="0" applyFont="1" applyFill="1" applyBorder="1" applyAlignment="1">
      <alignment horizontal="left" vertical="top"/>
    </xf>
    <xf numFmtId="0" fontId="44" fillId="0" borderId="22" xfId="0" applyFont="1" applyFill="1" applyBorder="1" applyAlignment="1">
      <alignment horizontal="left" vertical="top"/>
    </xf>
    <xf numFmtId="0" fontId="44" fillId="0" borderId="23" xfId="0" applyFont="1" applyFill="1" applyBorder="1" applyAlignment="1">
      <alignment horizontal="left" vertical="top"/>
    </xf>
    <xf numFmtId="0" fontId="44" fillId="0" borderId="24" xfId="0" applyFont="1" applyFill="1" applyBorder="1" applyAlignment="1">
      <alignment horizontal="left" vertical="top"/>
    </xf>
    <xf numFmtId="0" fontId="46" fillId="0" borderId="12" xfId="0" applyFont="1" applyBorder="1" applyAlignment="1">
      <alignment horizontal="center" vertical="top"/>
    </xf>
    <xf numFmtId="0" fontId="46" fillId="0" borderId="14" xfId="0" applyFont="1" applyBorder="1" applyAlignment="1">
      <alignment horizontal="center" vertical="top"/>
    </xf>
    <xf numFmtId="0" fontId="46" fillId="0" borderId="13" xfId="0" applyFont="1" applyBorder="1" applyAlignment="1">
      <alignment horizontal="center" vertical="top"/>
    </xf>
    <xf numFmtId="0" fontId="46" fillId="0" borderId="15" xfId="0" applyFont="1" applyBorder="1" applyAlignment="1">
      <alignment horizontal="center" vertical="top" wrapText="1"/>
    </xf>
    <xf numFmtId="0" fontId="46" fillId="0" borderId="16" xfId="0" applyFont="1" applyBorder="1" applyAlignment="1">
      <alignment horizontal="center" vertical="top" wrapText="1"/>
    </xf>
    <xf numFmtId="0" fontId="46" fillId="0" borderId="11" xfId="0" applyFont="1" applyBorder="1" applyAlignment="1">
      <alignment horizontal="center" vertical="top" wrapText="1"/>
    </xf>
    <xf numFmtId="0" fontId="46" fillId="0" borderId="10" xfId="0" applyFont="1" applyBorder="1" applyAlignment="1">
      <alignment horizontal="center" vertical="top" wrapText="1"/>
    </xf>
    <xf numFmtId="0" fontId="44" fillId="0" borderId="20" xfId="0" applyFont="1" applyBorder="1" applyAlignment="1">
      <alignment horizontal="left" vertical="top"/>
    </xf>
    <xf numFmtId="0" fontId="44" fillId="0" borderId="0" xfId="0" applyFont="1" applyBorder="1" applyAlignment="1">
      <alignment horizontal="left" vertical="top"/>
    </xf>
    <xf numFmtId="0" fontId="44" fillId="0" borderId="21" xfId="0" applyFont="1" applyBorder="1" applyAlignment="1">
      <alignment horizontal="left" vertical="top"/>
    </xf>
    <xf numFmtId="0" fontId="44" fillId="0" borderId="10" xfId="0" applyFont="1" applyBorder="1" applyAlignment="1">
      <alignment horizontal="center" vertical="top"/>
    </xf>
    <xf numFmtId="0" fontId="46" fillId="0" borderId="15" xfId="0" applyFont="1" applyBorder="1" applyAlignment="1">
      <alignment horizontal="center" vertical="top"/>
    </xf>
    <xf numFmtId="0" fontId="46" fillId="0" borderId="16" xfId="0" applyFont="1" applyBorder="1" applyAlignment="1">
      <alignment horizontal="center" vertical="top"/>
    </xf>
    <xf numFmtId="0" fontId="46" fillId="0" borderId="11" xfId="0" applyFont="1" applyBorder="1" applyAlignment="1">
      <alignment horizontal="center" vertical="top"/>
    </xf>
    <xf numFmtId="0" fontId="44" fillId="0" borderId="10" xfId="0" applyFont="1" applyBorder="1" applyAlignment="1">
      <alignment vertical="top"/>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44" fillId="0" borderId="22" xfId="0" applyFont="1" applyBorder="1" applyAlignment="1">
      <alignment horizontal="left" vertical="top"/>
    </xf>
    <xf numFmtId="0" fontId="44" fillId="0" borderId="23" xfId="0" applyFont="1" applyBorder="1" applyAlignment="1">
      <alignment horizontal="left" vertical="top"/>
    </xf>
    <xf numFmtId="0" fontId="44" fillId="0" borderId="24" xfId="0" applyFont="1" applyBorder="1" applyAlignment="1">
      <alignment horizontal="left" vertical="top"/>
    </xf>
    <xf numFmtId="0" fontId="44" fillId="0" borderId="12" xfId="0" applyFont="1" applyFill="1" applyBorder="1" applyAlignment="1">
      <alignment horizontal="left" vertical="top"/>
    </xf>
    <xf numFmtId="0" fontId="44" fillId="0" borderId="14" xfId="0" applyFont="1" applyFill="1" applyBorder="1" applyAlignment="1">
      <alignment horizontal="left" vertical="top"/>
    </xf>
    <xf numFmtId="0" fontId="44" fillId="0" borderId="13" xfId="0" applyFont="1" applyFill="1" applyBorder="1" applyAlignment="1">
      <alignment horizontal="left" vertical="top"/>
    </xf>
    <xf numFmtId="0" fontId="46" fillId="0" borderId="10" xfId="0" applyFont="1" applyBorder="1" applyAlignment="1">
      <alignment horizontal="center" vertical="top"/>
    </xf>
    <xf numFmtId="0" fontId="46" fillId="0" borderId="17" xfId="0" applyFont="1" applyBorder="1" applyAlignment="1">
      <alignment horizontal="left" vertical="top"/>
    </xf>
    <xf numFmtId="0" fontId="46" fillId="0" borderId="18" xfId="0" applyFont="1" applyBorder="1" applyAlignment="1">
      <alignment horizontal="left" vertical="top"/>
    </xf>
    <xf numFmtId="0" fontId="46" fillId="0" borderId="19" xfId="0" applyFont="1" applyBorder="1" applyAlignment="1">
      <alignment horizontal="left" vertical="top"/>
    </xf>
    <xf numFmtId="0" fontId="5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5:U156"/>
  <sheetViews>
    <sheetView zoomScalePageLayoutView="0" workbookViewId="0" topLeftCell="A1">
      <selection activeCell="L17" sqref="L17"/>
    </sheetView>
  </sheetViews>
  <sheetFormatPr defaultColWidth="9.140625" defaultRowHeight="15"/>
  <cols>
    <col min="3" max="3" width="16.140625" style="0" customWidth="1"/>
    <col min="5" max="5" width="13.00390625" style="0" customWidth="1"/>
    <col min="6" max="6" width="9.8515625" style="0" customWidth="1"/>
    <col min="7" max="7" width="10.57421875" style="0" customWidth="1"/>
    <col min="8" max="8" width="10.7109375" style="0" customWidth="1"/>
    <col min="9" max="9" width="13.00390625" style="0" customWidth="1"/>
    <col min="10" max="10" width="10.140625" style="0" customWidth="1"/>
    <col min="11" max="11" width="9.140625" style="0" customWidth="1"/>
    <col min="12" max="12" width="8.28125" style="0" customWidth="1"/>
    <col min="13" max="13" width="8.140625" style="0" customWidth="1"/>
    <col min="14" max="14" width="9.140625" style="0" hidden="1" customWidth="1"/>
    <col min="15" max="15" width="12.57421875" style="0" customWidth="1"/>
    <col min="16" max="16" width="16.57421875" style="0" customWidth="1"/>
    <col min="18" max="18" width="13.7109375" style="0" customWidth="1"/>
    <col min="21" max="21" width="15.7109375" style="0" customWidth="1"/>
  </cols>
  <sheetData>
    <row r="5" ht="23.25">
      <c r="D5" t="s">
        <v>16</v>
      </c>
    </row>
    <row r="7" spans="2:16" ht="15">
      <c r="B7" s="125" t="s">
        <v>232</v>
      </c>
      <c r="C7" s="125"/>
      <c r="D7" s="125"/>
      <c r="E7" s="125"/>
      <c r="F7" s="125"/>
      <c r="G7" s="125"/>
      <c r="H7" s="125"/>
      <c r="I7" s="125"/>
      <c r="J7" s="125"/>
      <c r="K7" s="125"/>
      <c r="L7" s="125"/>
      <c r="M7" s="125"/>
      <c r="N7" s="37"/>
      <c r="O7" s="37"/>
      <c r="P7" s="17"/>
    </row>
    <row r="8" spans="2:16" ht="15">
      <c r="B8" s="125" t="s">
        <v>104</v>
      </c>
      <c r="C8" s="125"/>
      <c r="D8" s="125"/>
      <c r="E8" s="125"/>
      <c r="F8" s="125"/>
      <c r="G8" s="125"/>
      <c r="H8" s="125"/>
      <c r="I8" s="125"/>
      <c r="J8" s="125"/>
      <c r="K8" s="125"/>
      <c r="L8" s="125"/>
      <c r="M8" s="125"/>
      <c r="N8" s="37"/>
      <c r="O8" s="37"/>
      <c r="P8" s="17"/>
    </row>
    <row r="9" spans="2:16" ht="15">
      <c r="B9" s="125" t="s">
        <v>0</v>
      </c>
      <c r="C9" s="125"/>
      <c r="D9" s="125"/>
      <c r="E9" s="125"/>
      <c r="F9" s="125"/>
      <c r="G9" s="125"/>
      <c r="H9" s="125"/>
      <c r="I9" s="125"/>
      <c r="J9" s="125"/>
      <c r="K9" s="125"/>
      <c r="L9" s="125"/>
      <c r="M9" s="125"/>
      <c r="N9" s="37"/>
      <c r="O9" s="37"/>
      <c r="P9" s="17"/>
    </row>
    <row r="10" spans="2:16" ht="15">
      <c r="B10" s="34"/>
      <c r="C10" s="123" t="s">
        <v>241</v>
      </c>
      <c r="D10" s="34"/>
      <c r="E10" s="34"/>
      <c r="F10" s="34"/>
      <c r="G10" s="34"/>
      <c r="H10" s="34"/>
      <c r="I10" s="34"/>
      <c r="J10" s="34"/>
      <c r="K10" s="34"/>
      <c r="L10" s="34"/>
      <c r="M10" s="34"/>
      <c r="N10" s="37"/>
      <c r="O10" s="37"/>
      <c r="P10" s="17"/>
    </row>
    <row r="11" spans="2:16" ht="15">
      <c r="B11" s="34"/>
      <c r="C11" s="122" t="s">
        <v>240</v>
      </c>
      <c r="D11" s="34"/>
      <c r="E11" s="34"/>
      <c r="F11" s="34"/>
      <c r="G11" s="34"/>
      <c r="H11" s="34"/>
      <c r="I11" s="34"/>
      <c r="J11" s="34"/>
      <c r="K11" s="34"/>
      <c r="L11" s="34"/>
      <c r="M11" s="34"/>
      <c r="N11" s="37"/>
      <c r="O11" s="37"/>
      <c r="P11" s="17"/>
    </row>
    <row r="12" spans="2:16" ht="15">
      <c r="B12" s="125" t="s">
        <v>99</v>
      </c>
      <c r="C12" s="125"/>
      <c r="D12" s="125"/>
      <c r="E12" s="125"/>
      <c r="F12" s="125"/>
      <c r="G12" s="125"/>
      <c r="H12" s="125"/>
      <c r="I12" s="125"/>
      <c r="J12" s="125"/>
      <c r="K12" s="125"/>
      <c r="L12" s="125"/>
      <c r="M12" s="125"/>
      <c r="N12" s="37"/>
      <c r="O12" s="37"/>
      <c r="P12" s="17"/>
    </row>
    <row r="13" spans="2:16" ht="15">
      <c r="B13" s="17"/>
      <c r="C13" s="17"/>
      <c r="D13" s="17"/>
      <c r="E13" s="17"/>
      <c r="F13" s="17"/>
      <c r="G13" s="17"/>
      <c r="H13" s="17"/>
      <c r="I13" s="17"/>
      <c r="J13" s="17"/>
      <c r="K13" s="17"/>
      <c r="L13" s="17"/>
      <c r="M13" s="17"/>
      <c r="N13" s="17"/>
      <c r="O13" s="17"/>
      <c r="P13" s="17"/>
    </row>
    <row r="14" spans="2:16" ht="15">
      <c r="B14" s="26"/>
      <c r="C14" s="130" t="s">
        <v>1</v>
      </c>
      <c r="D14" s="131"/>
      <c r="E14" s="131"/>
      <c r="F14" s="131"/>
      <c r="G14" s="131"/>
      <c r="H14" s="131"/>
      <c r="I14" s="131"/>
      <c r="J14" s="132"/>
      <c r="K14" s="27" t="s">
        <v>3</v>
      </c>
      <c r="L14" s="15" t="s">
        <v>4</v>
      </c>
      <c r="M14" s="17"/>
      <c r="N14" s="17"/>
      <c r="O14" s="17"/>
      <c r="P14" s="17"/>
    </row>
    <row r="15" spans="2:16" ht="15">
      <c r="B15" s="26">
        <v>1</v>
      </c>
      <c r="C15" s="127" t="s">
        <v>2</v>
      </c>
      <c r="D15" s="128"/>
      <c r="E15" s="128"/>
      <c r="F15" s="128"/>
      <c r="G15" s="128"/>
      <c r="H15" s="128"/>
      <c r="I15" s="128"/>
      <c r="J15" s="129"/>
      <c r="K15" s="28"/>
      <c r="L15" s="15" t="s">
        <v>214</v>
      </c>
      <c r="M15" s="17"/>
      <c r="N15" s="17"/>
      <c r="O15" s="17"/>
      <c r="P15" s="17"/>
    </row>
    <row r="16" spans="2:16" ht="15">
      <c r="B16" s="26">
        <v>2</v>
      </c>
      <c r="C16" s="127" t="s">
        <v>5</v>
      </c>
      <c r="D16" s="128"/>
      <c r="E16" s="128"/>
      <c r="F16" s="128"/>
      <c r="G16" s="128"/>
      <c r="H16" s="128"/>
      <c r="I16" s="128"/>
      <c r="J16" s="129"/>
      <c r="K16" s="27"/>
      <c r="L16" s="15" t="s">
        <v>214</v>
      </c>
      <c r="M16" s="17"/>
      <c r="N16" s="17"/>
      <c r="O16" s="17"/>
      <c r="P16" s="17"/>
    </row>
    <row r="17" spans="2:16" ht="15">
      <c r="B17" s="26">
        <v>3</v>
      </c>
      <c r="C17" s="127" t="s">
        <v>6</v>
      </c>
      <c r="D17" s="128"/>
      <c r="E17" s="128"/>
      <c r="F17" s="128"/>
      <c r="G17" s="128"/>
      <c r="H17" s="128"/>
      <c r="I17" s="128"/>
      <c r="J17" s="129"/>
      <c r="K17" s="16"/>
      <c r="L17" s="15" t="s">
        <v>214</v>
      </c>
      <c r="M17" s="17"/>
      <c r="N17" s="17"/>
      <c r="O17" s="17"/>
      <c r="P17" s="17"/>
    </row>
    <row r="18" spans="2:16" ht="15">
      <c r="B18" s="26">
        <v>4</v>
      </c>
      <c r="C18" s="127" t="s">
        <v>98</v>
      </c>
      <c r="D18" s="128"/>
      <c r="E18" s="128"/>
      <c r="F18" s="128"/>
      <c r="G18" s="128"/>
      <c r="H18" s="128"/>
      <c r="I18" s="128"/>
      <c r="J18" s="129"/>
      <c r="K18" s="27" t="s">
        <v>215</v>
      </c>
      <c r="L18" s="16"/>
      <c r="M18" s="17"/>
      <c r="N18" s="17"/>
      <c r="O18" s="17"/>
      <c r="P18" s="17"/>
    </row>
    <row r="19" spans="2:16" ht="15">
      <c r="B19" s="15">
        <v>5</v>
      </c>
      <c r="C19" s="16" t="s">
        <v>7</v>
      </c>
      <c r="D19" s="29"/>
      <c r="E19" s="29"/>
      <c r="F19" s="29"/>
      <c r="G19" s="29"/>
      <c r="H19" s="29"/>
      <c r="I19" s="29"/>
      <c r="J19" s="28"/>
      <c r="K19" s="27" t="s">
        <v>215</v>
      </c>
      <c r="L19" s="16"/>
      <c r="M19" s="17"/>
      <c r="N19" s="17"/>
      <c r="O19" s="17"/>
      <c r="P19" s="17"/>
    </row>
    <row r="20" spans="2:16" ht="15">
      <c r="B20" s="17"/>
      <c r="C20" s="17"/>
      <c r="D20" s="17"/>
      <c r="E20" s="17"/>
      <c r="F20" s="17"/>
      <c r="G20" s="17"/>
      <c r="H20" s="17"/>
      <c r="I20" s="17"/>
      <c r="J20" s="17"/>
      <c r="K20" s="17"/>
      <c r="L20" s="17"/>
      <c r="M20" s="17"/>
      <c r="N20" s="17"/>
      <c r="O20" s="17"/>
      <c r="P20" s="17"/>
    </row>
    <row r="21" spans="2:16" ht="63.75" customHeight="1">
      <c r="B21" s="124" t="s">
        <v>100</v>
      </c>
      <c r="C21" s="124"/>
      <c r="D21" s="124"/>
      <c r="E21" s="124"/>
      <c r="F21" s="124"/>
      <c r="G21" s="124"/>
      <c r="H21" s="124"/>
      <c r="I21" s="124"/>
      <c r="J21" s="124"/>
      <c r="K21" s="124"/>
      <c r="L21" s="124"/>
      <c r="M21" s="124"/>
      <c r="N21" s="36"/>
      <c r="O21" s="36"/>
      <c r="P21" s="36"/>
    </row>
    <row r="22" spans="2:16" ht="15">
      <c r="B22" s="17"/>
      <c r="C22" s="17"/>
      <c r="D22" s="17"/>
      <c r="E22" s="17"/>
      <c r="F22" s="17"/>
      <c r="G22" s="17"/>
      <c r="H22" s="17"/>
      <c r="I22" s="17"/>
      <c r="J22" s="17"/>
      <c r="K22" s="17"/>
      <c r="L22" s="17"/>
      <c r="M22" s="17"/>
      <c r="N22" s="17"/>
      <c r="O22" s="17"/>
      <c r="P22" s="17"/>
    </row>
    <row r="23" spans="2:16" ht="16.5" customHeight="1">
      <c r="B23" s="126" t="s">
        <v>8</v>
      </c>
      <c r="C23" s="126"/>
      <c r="D23" s="126"/>
      <c r="E23" s="126"/>
      <c r="F23" s="126"/>
      <c r="G23" s="126"/>
      <c r="H23" s="126"/>
      <c r="I23" s="126"/>
      <c r="J23" s="126"/>
      <c r="K23" s="126"/>
      <c r="L23" s="126"/>
      <c r="M23" s="17"/>
      <c r="N23" s="17"/>
      <c r="O23" s="17"/>
      <c r="P23" s="17"/>
    </row>
    <row r="26" ht="15">
      <c r="B26" t="s">
        <v>235</v>
      </c>
    </row>
    <row r="59" spans="2:16" ht="15">
      <c r="B59" s="1"/>
      <c r="C59" s="1"/>
      <c r="D59" s="1"/>
      <c r="E59" s="1"/>
      <c r="F59" s="1"/>
      <c r="G59" s="1"/>
      <c r="H59" s="1"/>
      <c r="I59" s="1"/>
      <c r="J59" s="1"/>
      <c r="K59" s="1"/>
      <c r="L59" s="1"/>
      <c r="M59" s="1"/>
      <c r="N59" s="1"/>
      <c r="O59" s="1"/>
      <c r="P59" s="1"/>
    </row>
    <row r="60" spans="2:21" ht="15">
      <c r="B60" s="1"/>
      <c r="C60" s="6"/>
      <c r="D60" s="6"/>
      <c r="E60" s="6"/>
      <c r="F60" s="6"/>
      <c r="G60" s="6"/>
      <c r="H60" s="6"/>
      <c r="I60" s="6"/>
      <c r="J60" s="6"/>
      <c r="K60" s="7"/>
      <c r="L60" s="7"/>
      <c r="M60" s="7"/>
      <c r="N60" s="7"/>
      <c r="O60" s="7"/>
      <c r="P60" s="7"/>
      <c r="Q60" s="3"/>
      <c r="R60" s="3"/>
      <c r="S60" s="3"/>
      <c r="T60" s="3"/>
      <c r="U60" s="3"/>
    </row>
    <row r="61" spans="2:21" ht="15">
      <c r="B61" s="1"/>
      <c r="C61" s="6"/>
      <c r="D61" s="6"/>
      <c r="E61" s="6"/>
      <c r="F61" s="6"/>
      <c r="G61" s="6"/>
      <c r="H61" s="6"/>
      <c r="I61" s="6"/>
      <c r="J61" s="6"/>
      <c r="K61" s="5"/>
      <c r="L61" s="5"/>
      <c r="M61" s="5"/>
      <c r="N61" s="5"/>
      <c r="O61" s="5"/>
      <c r="P61" s="5"/>
      <c r="Q61" s="4"/>
      <c r="R61" s="4"/>
      <c r="S61" s="4"/>
      <c r="T61" s="4"/>
      <c r="U61" s="4"/>
    </row>
    <row r="62" spans="2:21" ht="15">
      <c r="B62" s="1"/>
      <c r="C62" s="6"/>
      <c r="D62" s="1"/>
      <c r="E62" s="6"/>
      <c r="F62" s="6"/>
      <c r="G62" s="6"/>
      <c r="H62" s="6"/>
      <c r="I62" s="6"/>
      <c r="J62" s="6"/>
      <c r="K62" s="5"/>
      <c r="L62" s="5"/>
      <c r="M62" s="5"/>
      <c r="N62" s="5"/>
      <c r="O62" s="5"/>
      <c r="P62" s="5"/>
      <c r="Q62" s="4"/>
      <c r="R62" s="4"/>
      <c r="S62" s="4"/>
      <c r="T62" s="4"/>
      <c r="U62" s="4"/>
    </row>
    <row r="63" spans="2:21" ht="15">
      <c r="B63" s="1"/>
      <c r="C63" s="6"/>
      <c r="D63" s="1"/>
      <c r="E63" s="1"/>
      <c r="F63" s="6"/>
      <c r="G63" s="6"/>
      <c r="H63" s="6"/>
      <c r="I63" s="6"/>
      <c r="J63" s="6"/>
      <c r="K63" s="5"/>
      <c r="L63" s="5"/>
      <c r="M63" s="5"/>
      <c r="N63" s="5"/>
      <c r="O63" s="5"/>
      <c r="P63" s="5"/>
      <c r="Q63" s="4"/>
      <c r="R63" s="4"/>
      <c r="S63" s="4"/>
      <c r="T63" s="4"/>
      <c r="U63" s="4"/>
    </row>
    <row r="64" spans="2:21" ht="15">
      <c r="B64" s="1"/>
      <c r="C64" s="1"/>
      <c r="D64" s="1"/>
      <c r="E64" s="1"/>
      <c r="F64" s="6"/>
      <c r="G64" s="6"/>
      <c r="H64" s="6"/>
      <c r="I64" s="6"/>
      <c r="J64" s="6"/>
      <c r="K64" s="5"/>
      <c r="L64" s="5"/>
      <c r="M64" s="5"/>
      <c r="N64" s="5"/>
      <c r="O64" s="8"/>
      <c r="P64" s="5"/>
      <c r="Q64" s="4"/>
      <c r="R64" s="4"/>
      <c r="S64" s="4"/>
      <c r="T64" s="4"/>
      <c r="U64" s="4"/>
    </row>
    <row r="65" spans="2:21" ht="15">
      <c r="B65" s="1"/>
      <c r="C65" s="1"/>
      <c r="D65" s="1"/>
      <c r="E65" s="1"/>
      <c r="F65" s="6"/>
      <c r="G65" s="6"/>
      <c r="H65" s="6"/>
      <c r="I65" s="6"/>
      <c r="J65" s="6"/>
      <c r="K65" s="5"/>
      <c r="L65" s="5"/>
      <c r="M65" s="5"/>
      <c r="N65" s="5"/>
      <c r="O65" s="6"/>
      <c r="P65" s="5"/>
      <c r="Q65" s="4"/>
      <c r="R65" s="4"/>
      <c r="S65" s="4"/>
      <c r="T65" s="4"/>
      <c r="U65" s="4"/>
    </row>
    <row r="66" spans="2:21" ht="15">
      <c r="B66" s="1"/>
      <c r="C66" s="1"/>
      <c r="D66" s="1"/>
      <c r="E66" s="1"/>
      <c r="F66" s="6"/>
      <c r="G66" s="6"/>
      <c r="H66" s="6"/>
      <c r="I66" s="6"/>
      <c r="J66" s="8"/>
      <c r="K66" s="5"/>
      <c r="L66" s="5"/>
      <c r="M66" s="5"/>
      <c r="N66" s="5"/>
      <c r="O66" s="6"/>
      <c r="P66" s="5"/>
      <c r="Q66" s="4"/>
      <c r="R66" s="4"/>
      <c r="S66" s="4"/>
      <c r="T66" s="4"/>
      <c r="U66" s="4"/>
    </row>
    <row r="67" spans="2:21" ht="15">
      <c r="B67" s="1"/>
      <c r="C67" s="1"/>
      <c r="D67" s="1"/>
      <c r="E67" s="1"/>
      <c r="F67" s="6"/>
      <c r="G67" s="6"/>
      <c r="H67" s="6"/>
      <c r="I67" s="6"/>
      <c r="J67" s="6"/>
      <c r="K67" s="6"/>
      <c r="L67" s="6"/>
      <c r="M67" s="6"/>
      <c r="N67" s="6"/>
      <c r="O67" s="6"/>
      <c r="P67" s="5"/>
      <c r="Q67" s="4"/>
      <c r="R67" s="4"/>
      <c r="S67" s="4"/>
      <c r="T67" s="4"/>
      <c r="U67" s="4"/>
    </row>
    <row r="68" spans="2:21" ht="15">
      <c r="B68" s="1"/>
      <c r="C68" s="1"/>
      <c r="D68" s="1"/>
      <c r="E68" s="1"/>
      <c r="F68" s="1"/>
      <c r="G68" s="1"/>
      <c r="H68" s="1"/>
      <c r="I68" s="1"/>
      <c r="J68" s="6"/>
      <c r="K68" s="6"/>
      <c r="L68" s="6"/>
      <c r="M68" s="6"/>
      <c r="N68" s="5"/>
      <c r="O68" s="6"/>
      <c r="P68" s="5"/>
      <c r="Q68" s="4"/>
      <c r="R68" s="4"/>
      <c r="S68" s="4"/>
      <c r="T68" s="4"/>
      <c r="U68" s="4"/>
    </row>
    <row r="69" spans="2:21" ht="15">
      <c r="B69" s="1"/>
      <c r="C69" s="1"/>
      <c r="D69" s="1"/>
      <c r="E69" s="1"/>
      <c r="F69" s="1"/>
      <c r="G69" s="1"/>
      <c r="H69" s="1"/>
      <c r="I69" s="1"/>
      <c r="J69" s="1"/>
      <c r="K69" s="5"/>
      <c r="L69" s="5"/>
      <c r="M69" s="5"/>
      <c r="N69" s="5"/>
      <c r="O69" s="5"/>
      <c r="P69" s="5"/>
      <c r="Q69" s="4"/>
      <c r="R69" s="4"/>
      <c r="S69" s="4"/>
      <c r="T69" s="4"/>
      <c r="U69" s="4"/>
    </row>
    <row r="70" spans="2:21" ht="15">
      <c r="B70" s="1"/>
      <c r="C70" s="1"/>
      <c r="D70" s="1"/>
      <c r="E70" s="1"/>
      <c r="F70" s="1"/>
      <c r="G70" s="1"/>
      <c r="H70" s="1"/>
      <c r="I70" s="1"/>
      <c r="J70" s="1"/>
      <c r="K70" s="5"/>
      <c r="L70" s="5"/>
      <c r="M70" s="5"/>
      <c r="N70" s="5"/>
      <c r="O70" s="5"/>
      <c r="P70" s="5"/>
      <c r="Q70" s="4"/>
      <c r="R70" s="4"/>
      <c r="S70" s="4"/>
      <c r="T70" s="4"/>
      <c r="U70" s="4"/>
    </row>
    <row r="71" spans="2:21" ht="15">
      <c r="B71" s="1"/>
      <c r="C71" s="1"/>
      <c r="D71" s="1"/>
      <c r="E71" s="1"/>
      <c r="F71" s="1"/>
      <c r="G71" s="1"/>
      <c r="H71" s="1"/>
      <c r="I71" s="1"/>
      <c r="J71" s="1"/>
      <c r="K71" s="5"/>
      <c r="L71" s="5"/>
      <c r="M71" s="5"/>
      <c r="N71" s="5"/>
      <c r="O71" s="5"/>
      <c r="P71" s="5"/>
      <c r="Q71" s="4"/>
      <c r="R71" s="4"/>
      <c r="S71" s="4"/>
      <c r="T71" s="4"/>
      <c r="U71" s="4"/>
    </row>
    <row r="72" spans="2:16" ht="15">
      <c r="B72" s="1"/>
      <c r="C72" s="1"/>
      <c r="D72" s="1"/>
      <c r="E72" s="1"/>
      <c r="F72" s="1"/>
      <c r="G72" s="1"/>
      <c r="H72" s="1"/>
      <c r="I72" s="1"/>
      <c r="J72" s="1"/>
      <c r="K72" s="1"/>
      <c r="L72" s="1"/>
      <c r="M72" s="1"/>
      <c r="N72" s="1"/>
      <c r="O72" s="1"/>
      <c r="P72" s="1"/>
    </row>
    <row r="73" spans="2:16" ht="15">
      <c r="B73" s="1"/>
      <c r="C73" s="1"/>
      <c r="D73" s="1"/>
      <c r="E73" s="1"/>
      <c r="F73" s="1"/>
      <c r="G73" s="1"/>
      <c r="H73" s="1"/>
      <c r="I73" s="1"/>
      <c r="J73" s="1"/>
      <c r="K73" s="1"/>
      <c r="L73" s="1"/>
      <c r="M73" s="1"/>
      <c r="N73" s="1"/>
      <c r="O73" s="1"/>
      <c r="P73" s="1"/>
    </row>
    <row r="74" spans="2:16" ht="15">
      <c r="B74" s="1"/>
      <c r="C74" s="1"/>
      <c r="D74" s="1"/>
      <c r="E74" s="1"/>
      <c r="F74" s="1"/>
      <c r="G74" s="1"/>
      <c r="H74" s="1"/>
      <c r="I74" s="1"/>
      <c r="J74" s="1"/>
      <c r="K74" s="1"/>
      <c r="L74" s="1"/>
      <c r="M74" s="1"/>
      <c r="N74" s="1"/>
      <c r="O74" s="1"/>
      <c r="P74" s="1"/>
    </row>
    <row r="75" spans="2:16" ht="15">
      <c r="B75" s="1"/>
      <c r="C75" s="1"/>
      <c r="D75" s="1"/>
      <c r="E75" s="1"/>
      <c r="F75" s="1"/>
      <c r="G75" s="1"/>
      <c r="H75" s="1"/>
      <c r="I75" s="1"/>
      <c r="J75" s="1"/>
      <c r="K75" s="1"/>
      <c r="L75" s="1"/>
      <c r="M75" s="1"/>
      <c r="N75" s="1"/>
      <c r="O75" s="1"/>
      <c r="P75" s="1"/>
    </row>
    <row r="76" spans="2:16" ht="15">
      <c r="B76" s="1"/>
      <c r="C76" s="1"/>
      <c r="D76" s="1"/>
      <c r="E76" s="1"/>
      <c r="F76" s="1"/>
      <c r="G76" s="1"/>
      <c r="H76" s="1"/>
      <c r="I76" s="1"/>
      <c r="J76" s="1"/>
      <c r="K76" s="1"/>
      <c r="L76" s="1"/>
      <c r="M76" s="1"/>
      <c r="N76" s="1"/>
      <c r="O76" s="1"/>
      <c r="P76" s="1"/>
    </row>
    <row r="77" spans="2:16" ht="15">
      <c r="B77" s="1"/>
      <c r="C77" s="1"/>
      <c r="D77" s="1"/>
      <c r="E77" s="1"/>
      <c r="F77" s="1"/>
      <c r="G77" s="1"/>
      <c r="H77" s="1"/>
      <c r="I77" s="1"/>
      <c r="J77" s="1"/>
      <c r="K77" s="1"/>
      <c r="L77" s="1"/>
      <c r="M77" s="1"/>
      <c r="N77" s="1"/>
      <c r="O77" s="1"/>
      <c r="P77" s="1"/>
    </row>
    <row r="78" spans="2:16" ht="15">
      <c r="B78" s="1"/>
      <c r="C78" s="1"/>
      <c r="D78" s="1"/>
      <c r="E78" s="1"/>
      <c r="F78" s="1"/>
      <c r="G78" s="1"/>
      <c r="H78" s="1"/>
      <c r="I78" s="1"/>
      <c r="J78" s="1"/>
      <c r="K78" s="1"/>
      <c r="L78" s="1"/>
      <c r="M78" s="1"/>
      <c r="N78" s="1"/>
      <c r="O78" s="1"/>
      <c r="P78" s="1"/>
    </row>
    <row r="79" spans="2:16" ht="15">
      <c r="B79" s="1"/>
      <c r="C79" s="1"/>
      <c r="D79" s="1"/>
      <c r="E79" s="1"/>
      <c r="F79" s="1"/>
      <c r="G79" s="1"/>
      <c r="H79" s="1"/>
      <c r="I79" s="1"/>
      <c r="J79" s="1"/>
      <c r="K79" s="1"/>
      <c r="L79" s="1"/>
      <c r="M79" s="1"/>
      <c r="N79" s="1"/>
      <c r="O79" s="1"/>
      <c r="P79" s="1"/>
    </row>
    <row r="80" spans="2:16" ht="15">
      <c r="B80" s="1"/>
      <c r="C80" s="1"/>
      <c r="D80" s="1"/>
      <c r="E80" s="1"/>
      <c r="F80" s="1"/>
      <c r="G80" s="1"/>
      <c r="H80" s="1"/>
      <c r="I80" s="1"/>
      <c r="J80" s="1"/>
      <c r="K80" s="1"/>
      <c r="L80" s="1"/>
      <c r="M80" s="1"/>
      <c r="N80" s="1"/>
      <c r="O80" s="1"/>
      <c r="P80" s="1"/>
    </row>
    <row r="81" spans="2:16" ht="15">
      <c r="B81" s="1"/>
      <c r="C81" s="1"/>
      <c r="D81" s="1"/>
      <c r="E81" s="1"/>
      <c r="F81" s="1"/>
      <c r="G81" s="1"/>
      <c r="H81" s="1"/>
      <c r="I81" s="1"/>
      <c r="J81" s="1"/>
      <c r="K81" s="1"/>
      <c r="L81" s="1"/>
      <c r="M81" s="1"/>
      <c r="N81" s="1"/>
      <c r="O81" s="1"/>
      <c r="P81" s="1"/>
    </row>
    <row r="82" spans="2:16" ht="15">
      <c r="B82" s="1"/>
      <c r="C82" s="1"/>
      <c r="D82" s="1"/>
      <c r="E82" s="1"/>
      <c r="F82" s="1"/>
      <c r="G82" s="1"/>
      <c r="H82" s="1"/>
      <c r="I82" s="1"/>
      <c r="J82" s="1"/>
      <c r="K82" s="1"/>
      <c r="L82" s="1"/>
      <c r="M82" s="1"/>
      <c r="N82" s="1"/>
      <c r="O82" s="1"/>
      <c r="P82" s="1"/>
    </row>
    <row r="83" spans="2:16" ht="15">
      <c r="B83" s="1"/>
      <c r="C83" s="1"/>
      <c r="D83" s="1"/>
      <c r="E83" s="1"/>
      <c r="F83" s="1"/>
      <c r="G83" s="1"/>
      <c r="H83" s="1"/>
      <c r="I83" s="1"/>
      <c r="J83" s="1"/>
      <c r="K83" s="1"/>
      <c r="L83" s="1"/>
      <c r="M83" s="1"/>
      <c r="N83" s="1"/>
      <c r="O83" s="1"/>
      <c r="P83" s="1"/>
    </row>
    <row r="84" spans="2:16" ht="15">
      <c r="B84" s="1"/>
      <c r="C84" s="1"/>
      <c r="D84" s="1"/>
      <c r="E84" s="1"/>
      <c r="F84" s="1"/>
      <c r="G84" s="1"/>
      <c r="H84" s="1"/>
      <c r="I84" s="1"/>
      <c r="J84" s="1"/>
      <c r="K84" s="1"/>
      <c r="L84" s="1"/>
      <c r="M84" s="1"/>
      <c r="N84" s="1"/>
      <c r="O84" s="1"/>
      <c r="P84" s="1"/>
    </row>
    <row r="85" spans="2:16" ht="15">
      <c r="B85" s="1"/>
      <c r="C85" s="1"/>
      <c r="D85" s="1"/>
      <c r="E85" s="1"/>
      <c r="F85" s="1"/>
      <c r="G85" s="1"/>
      <c r="H85" s="1"/>
      <c r="I85" s="1"/>
      <c r="J85" s="1"/>
      <c r="K85" s="1"/>
      <c r="L85" s="1"/>
      <c r="M85" s="1"/>
      <c r="N85" s="1"/>
      <c r="O85" s="1"/>
      <c r="P85" s="1"/>
    </row>
    <row r="86" spans="2:16" ht="15">
      <c r="B86" s="1"/>
      <c r="C86" s="1"/>
      <c r="D86" s="1"/>
      <c r="E86" s="1"/>
      <c r="F86" s="1"/>
      <c r="G86" s="1"/>
      <c r="H86" s="1"/>
      <c r="I86" s="1"/>
      <c r="J86" s="1"/>
      <c r="K86" s="1"/>
      <c r="L86" s="1"/>
      <c r="M86" s="1"/>
      <c r="N86" s="1"/>
      <c r="O86" s="1"/>
      <c r="P86" s="1"/>
    </row>
    <row r="87" spans="2:16" ht="15">
      <c r="B87" s="1"/>
      <c r="C87" s="1"/>
      <c r="D87" s="1"/>
      <c r="E87" s="1"/>
      <c r="F87" s="1"/>
      <c r="G87" s="1"/>
      <c r="H87" s="1"/>
      <c r="I87" s="1"/>
      <c r="J87" s="1"/>
      <c r="K87" s="1"/>
      <c r="L87" s="1"/>
      <c r="M87" s="1"/>
      <c r="N87" s="1"/>
      <c r="O87" s="1"/>
      <c r="P87" s="1"/>
    </row>
    <row r="88" spans="2:16" ht="15">
      <c r="B88" s="1"/>
      <c r="C88" s="1"/>
      <c r="D88" s="1"/>
      <c r="E88" s="1"/>
      <c r="F88" s="1"/>
      <c r="G88" s="1"/>
      <c r="H88" s="1"/>
      <c r="I88" s="1"/>
      <c r="J88" s="1"/>
      <c r="K88" s="1"/>
      <c r="L88" s="1"/>
      <c r="M88" s="1"/>
      <c r="N88" s="1"/>
      <c r="O88" s="1"/>
      <c r="P88" s="1"/>
    </row>
    <row r="89" spans="2:16" ht="15">
      <c r="B89" s="1"/>
      <c r="C89" s="1"/>
      <c r="D89" s="1"/>
      <c r="E89" s="1"/>
      <c r="F89" s="1"/>
      <c r="G89" s="1"/>
      <c r="H89" s="1"/>
      <c r="I89" s="1"/>
      <c r="J89" s="1"/>
      <c r="K89" s="1"/>
      <c r="L89" s="1"/>
      <c r="M89" s="1"/>
      <c r="N89" s="1"/>
      <c r="O89" s="1"/>
      <c r="P89" s="1"/>
    </row>
    <row r="90" spans="2:16" ht="15">
      <c r="B90" s="1"/>
      <c r="C90" s="1"/>
      <c r="D90" s="1"/>
      <c r="E90" s="1"/>
      <c r="F90" s="1"/>
      <c r="G90" s="1"/>
      <c r="H90" s="1"/>
      <c r="I90" s="1"/>
      <c r="J90" s="1"/>
      <c r="K90" s="1"/>
      <c r="L90" s="1"/>
      <c r="M90" s="1"/>
      <c r="N90" s="1"/>
      <c r="O90" s="1"/>
      <c r="P90" s="1"/>
    </row>
    <row r="91" spans="2:16" ht="15">
      <c r="B91" s="1"/>
      <c r="C91" s="1"/>
      <c r="D91" s="1"/>
      <c r="E91" s="1"/>
      <c r="F91" s="1"/>
      <c r="G91" s="1"/>
      <c r="H91" s="1"/>
      <c r="I91" s="1"/>
      <c r="J91" s="1"/>
      <c r="K91" s="1"/>
      <c r="L91" s="1"/>
      <c r="M91" s="1"/>
      <c r="N91" s="1"/>
      <c r="O91" s="1"/>
      <c r="P91" s="1"/>
    </row>
    <row r="92" spans="2:16" ht="15">
      <c r="B92" s="1"/>
      <c r="C92" s="1"/>
      <c r="D92" s="1"/>
      <c r="E92" s="1"/>
      <c r="F92" s="1"/>
      <c r="G92" s="1"/>
      <c r="H92" s="1"/>
      <c r="I92" s="1"/>
      <c r="J92" s="1"/>
      <c r="K92" s="1"/>
      <c r="L92" s="1"/>
      <c r="M92" s="1"/>
      <c r="N92" s="1"/>
      <c r="O92" s="1"/>
      <c r="P92" s="1"/>
    </row>
    <row r="93" spans="2:16" ht="15">
      <c r="B93" s="1"/>
      <c r="C93" s="1"/>
      <c r="D93" s="1"/>
      <c r="E93" s="1"/>
      <c r="F93" s="1"/>
      <c r="G93" s="1"/>
      <c r="H93" s="1"/>
      <c r="I93" s="1"/>
      <c r="J93" s="1"/>
      <c r="K93" s="1"/>
      <c r="L93" s="1"/>
      <c r="M93" s="1"/>
      <c r="N93" s="1"/>
      <c r="O93" s="1"/>
      <c r="P93" s="1"/>
    </row>
    <row r="94" spans="2:16" ht="15">
      <c r="B94" s="1"/>
      <c r="C94" s="1"/>
      <c r="D94" s="1"/>
      <c r="E94" s="1"/>
      <c r="F94" s="1"/>
      <c r="G94" s="1"/>
      <c r="H94" s="1"/>
      <c r="I94" s="1"/>
      <c r="J94" s="1"/>
      <c r="K94" s="1"/>
      <c r="L94" s="1"/>
      <c r="M94" s="1"/>
      <c r="N94" s="1"/>
      <c r="O94" s="1"/>
      <c r="P94" s="1"/>
    </row>
    <row r="95" spans="2:16" ht="15">
      <c r="B95" s="1"/>
      <c r="C95" s="1"/>
      <c r="D95" s="1"/>
      <c r="E95" s="1"/>
      <c r="F95" s="1"/>
      <c r="G95" s="1"/>
      <c r="H95" s="1"/>
      <c r="I95" s="1"/>
      <c r="J95" s="1"/>
      <c r="K95" s="1"/>
      <c r="L95" s="1"/>
      <c r="M95" s="1"/>
      <c r="N95" s="1"/>
      <c r="O95" s="1"/>
      <c r="P95" s="1"/>
    </row>
    <row r="96" spans="2:16" ht="15">
      <c r="B96" s="1"/>
      <c r="C96" s="1"/>
      <c r="D96" s="1"/>
      <c r="E96" s="1"/>
      <c r="F96" s="1"/>
      <c r="G96" s="1"/>
      <c r="H96" s="1"/>
      <c r="I96" s="1"/>
      <c r="J96" s="1"/>
      <c r="K96" s="1"/>
      <c r="L96" s="1"/>
      <c r="M96" s="1"/>
      <c r="N96" s="1"/>
      <c r="O96" s="1"/>
      <c r="P96" s="1"/>
    </row>
    <row r="97" spans="2:16" ht="15">
      <c r="B97" s="1"/>
      <c r="C97" s="1"/>
      <c r="D97" s="1"/>
      <c r="E97" s="1"/>
      <c r="F97" s="1"/>
      <c r="G97" s="1"/>
      <c r="H97" s="1"/>
      <c r="I97" s="1"/>
      <c r="J97" s="1"/>
      <c r="K97" s="1"/>
      <c r="L97" s="1"/>
      <c r="M97" s="1"/>
      <c r="N97" s="1"/>
      <c r="O97" s="1"/>
      <c r="P97" s="1"/>
    </row>
    <row r="98" spans="2:16" ht="15">
      <c r="B98" s="1"/>
      <c r="C98" s="1"/>
      <c r="D98" s="1"/>
      <c r="E98" s="1"/>
      <c r="F98" s="1"/>
      <c r="G98" s="1"/>
      <c r="H98" s="1"/>
      <c r="I98" s="1"/>
      <c r="J98" s="1"/>
      <c r="K98" s="1"/>
      <c r="L98" s="1"/>
      <c r="M98" s="1"/>
      <c r="N98" s="1"/>
      <c r="O98" s="1"/>
      <c r="P98" s="1"/>
    </row>
    <row r="99" spans="2:16" ht="15">
      <c r="B99" s="1"/>
      <c r="C99" s="1"/>
      <c r="D99" s="1"/>
      <c r="E99" s="1"/>
      <c r="F99" s="1"/>
      <c r="G99" s="1"/>
      <c r="H99" s="1"/>
      <c r="I99" s="1"/>
      <c r="J99" s="1"/>
      <c r="K99" s="1"/>
      <c r="L99" s="1"/>
      <c r="M99" s="1"/>
      <c r="N99" s="1"/>
      <c r="O99" s="1"/>
      <c r="P99" s="1"/>
    </row>
    <row r="100" spans="2:16" ht="15">
      <c r="B100" s="1"/>
      <c r="C100" s="1"/>
      <c r="D100" s="1"/>
      <c r="E100" s="1"/>
      <c r="F100" s="1"/>
      <c r="G100" s="1"/>
      <c r="H100" s="1"/>
      <c r="I100" s="1"/>
      <c r="J100" s="1"/>
      <c r="K100" s="1"/>
      <c r="L100" s="1"/>
      <c r="M100" s="1"/>
      <c r="N100" s="1"/>
      <c r="O100" s="1"/>
      <c r="P100" s="1"/>
    </row>
    <row r="101" spans="2:16" ht="15">
      <c r="B101" s="1"/>
      <c r="C101" s="1"/>
      <c r="D101" s="1"/>
      <c r="E101" s="1"/>
      <c r="F101" s="1"/>
      <c r="G101" s="1"/>
      <c r="H101" s="1"/>
      <c r="I101" s="1"/>
      <c r="J101" s="1"/>
      <c r="K101" s="1"/>
      <c r="L101" s="1"/>
      <c r="M101" s="1"/>
      <c r="N101" s="1"/>
      <c r="O101" s="1"/>
      <c r="P101" s="1"/>
    </row>
    <row r="102" spans="2:16" ht="15">
      <c r="B102" s="1"/>
      <c r="C102" s="1"/>
      <c r="D102" s="1"/>
      <c r="E102" s="1"/>
      <c r="F102" s="1"/>
      <c r="G102" s="1"/>
      <c r="H102" s="1"/>
      <c r="I102" s="1"/>
      <c r="J102" s="1"/>
      <c r="K102" s="1"/>
      <c r="L102" s="1"/>
      <c r="M102" s="1"/>
      <c r="N102" s="1"/>
      <c r="O102" s="1"/>
      <c r="P102" s="1"/>
    </row>
    <row r="103" spans="2:16" ht="15">
      <c r="B103" s="1"/>
      <c r="C103" s="1"/>
      <c r="D103" s="1"/>
      <c r="E103" s="1"/>
      <c r="F103" s="1"/>
      <c r="G103" s="1"/>
      <c r="H103" s="1"/>
      <c r="I103" s="1"/>
      <c r="J103" s="1"/>
      <c r="K103" s="1"/>
      <c r="L103" s="1"/>
      <c r="M103" s="1"/>
      <c r="N103" s="1"/>
      <c r="O103" s="1"/>
      <c r="P103" s="1"/>
    </row>
    <row r="104" spans="2:16" ht="15">
      <c r="B104" s="1"/>
      <c r="C104" s="1"/>
      <c r="D104" s="1"/>
      <c r="E104" s="1"/>
      <c r="F104" s="1"/>
      <c r="G104" s="1"/>
      <c r="H104" s="1"/>
      <c r="I104" s="1"/>
      <c r="J104" s="1"/>
      <c r="K104" s="1"/>
      <c r="L104" s="1"/>
      <c r="M104" s="1"/>
      <c r="N104" s="1"/>
      <c r="O104" s="1"/>
      <c r="P104" s="1"/>
    </row>
    <row r="105" spans="2:16" ht="15">
      <c r="B105" s="1"/>
      <c r="C105" s="1"/>
      <c r="D105" s="1"/>
      <c r="E105" s="1"/>
      <c r="F105" s="1"/>
      <c r="G105" s="1"/>
      <c r="H105" s="1"/>
      <c r="I105" s="1"/>
      <c r="J105" s="1"/>
      <c r="K105" s="1"/>
      <c r="L105" s="1"/>
      <c r="M105" s="1"/>
      <c r="N105" s="1"/>
      <c r="O105" s="1"/>
      <c r="P105" s="1"/>
    </row>
    <row r="106" spans="2:16" ht="15">
      <c r="B106" s="1"/>
      <c r="C106" s="1"/>
      <c r="D106" s="1"/>
      <c r="E106" s="1"/>
      <c r="F106" s="1"/>
      <c r="G106" s="1"/>
      <c r="H106" s="1"/>
      <c r="I106" s="1"/>
      <c r="J106" s="1"/>
      <c r="K106" s="1"/>
      <c r="L106" s="1"/>
      <c r="M106" s="1"/>
      <c r="N106" s="1"/>
      <c r="O106" s="1"/>
      <c r="P106" s="1"/>
    </row>
    <row r="107" spans="2:16" ht="15">
      <c r="B107" s="1"/>
      <c r="C107" s="1"/>
      <c r="D107" s="1"/>
      <c r="E107" s="1"/>
      <c r="F107" s="1"/>
      <c r="G107" s="1"/>
      <c r="H107" s="1"/>
      <c r="I107" s="1"/>
      <c r="J107" s="1"/>
      <c r="K107" s="1"/>
      <c r="L107" s="1"/>
      <c r="M107" s="1"/>
      <c r="N107" s="1"/>
      <c r="O107" s="1"/>
      <c r="P107" s="1"/>
    </row>
    <row r="108" spans="2:16" ht="15">
      <c r="B108" s="1"/>
      <c r="C108" s="1"/>
      <c r="D108" s="1"/>
      <c r="E108" s="1"/>
      <c r="F108" s="1"/>
      <c r="G108" s="1"/>
      <c r="H108" s="1"/>
      <c r="I108" s="1"/>
      <c r="J108" s="1"/>
      <c r="K108" s="1"/>
      <c r="L108" s="1"/>
      <c r="M108" s="1"/>
      <c r="N108" s="1"/>
      <c r="O108" s="1"/>
      <c r="P108" s="1"/>
    </row>
    <row r="109" spans="2:16" ht="15">
      <c r="B109" s="1"/>
      <c r="C109" s="1"/>
      <c r="D109" s="1"/>
      <c r="E109" s="1"/>
      <c r="F109" s="1"/>
      <c r="G109" s="1"/>
      <c r="H109" s="1"/>
      <c r="I109" s="1"/>
      <c r="J109" s="1"/>
      <c r="K109" s="1"/>
      <c r="L109" s="1"/>
      <c r="M109" s="1"/>
      <c r="N109" s="1"/>
      <c r="O109" s="1"/>
      <c r="P109" s="1"/>
    </row>
    <row r="110" spans="2:16" ht="15">
      <c r="B110" s="1"/>
      <c r="C110" s="1"/>
      <c r="D110" s="1"/>
      <c r="E110" s="1"/>
      <c r="F110" s="1"/>
      <c r="G110" s="1"/>
      <c r="H110" s="1"/>
      <c r="I110" s="1"/>
      <c r="J110" s="1"/>
      <c r="K110" s="1"/>
      <c r="L110" s="1"/>
      <c r="M110" s="1"/>
      <c r="N110" s="1"/>
      <c r="O110" s="1"/>
      <c r="P110" s="1"/>
    </row>
    <row r="111" spans="2:16" ht="15">
      <c r="B111" s="1"/>
      <c r="C111" s="1"/>
      <c r="D111" s="1"/>
      <c r="E111" s="1"/>
      <c r="F111" s="1"/>
      <c r="G111" s="1"/>
      <c r="H111" s="1"/>
      <c r="I111" s="1"/>
      <c r="J111" s="1"/>
      <c r="K111" s="1"/>
      <c r="L111" s="1"/>
      <c r="M111" s="1"/>
      <c r="N111" s="1"/>
      <c r="O111" s="1"/>
      <c r="P111" s="1"/>
    </row>
    <row r="112" spans="2:16" ht="15">
      <c r="B112" s="1"/>
      <c r="C112" s="1"/>
      <c r="D112" s="1"/>
      <c r="E112" s="1"/>
      <c r="F112" s="1"/>
      <c r="G112" s="1"/>
      <c r="H112" s="1"/>
      <c r="I112" s="1"/>
      <c r="J112" s="1"/>
      <c r="K112" s="1"/>
      <c r="L112" s="1"/>
      <c r="M112" s="1"/>
      <c r="N112" s="1"/>
      <c r="O112" s="1"/>
      <c r="P112" s="1"/>
    </row>
    <row r="113" spans="2:16" ht="15">
      <c r="B113" s="1"/>
      <c r="C113" s="1"/>
      <c r="D113" s="1"/>
      <c r="E113" s="1"/>
      <c r="F113" s="1"/>
      <c r="G113" s="1"/>
      <c r="H113" s="1"/>
      <c r="I113" s="1"/>
      <c r="J113" s="1"/>
      <c r="K113" s="1"/>
      <c r="L113" s="1"/>
      <c r="M113" s="1"/>
      <c r="N113" s="1"/>
      <c r="O113" s="1"/>
      <c r="P113" s="1"/>
    </row>
    <row r="114" spans="2:16" ht="15">
      <c r="B114" s="1"/>
      <c r="C114" s="1"/>
      <c r="D114" s="1"/>
      <c r="E114" s="1"/>
      <c r="F114" s="1"/>
      <c r="G114" s="1"/>
      <c r="H114" s="1"/>
      <c r="I114" s="1"/>
      <c r="J114" s="1"/>
      <c r="K114" s="1"/>
      <c r="L114" s="1"/>
      <c r="M114" s="1"/>
      <c r="N114" s="1"/>
      <c r="O114" s="1"/>
      <c r="P114" s="1"/>
    </row>
    <row r="115" spans="2:16" ht="15">
      <c r="B115" s="1"/>
      <c r="C115" s="1"/>
      <c r="D115" s="1"/>
      <c r="E115" s="1"/>
      <c r="F115" s="1"/>
      <c r="G115" s="1"/>
      <c r="H115" s="1"/>
      <c r="I115" s="1"/>
      <c r="J115" s="1"/>
      <c r="K115" s="1"/>
      <c r="L115" s="1"/>
      <c r="M115" s="1"/>
      <c r="N115" s="1"/>
      <c r="O115" s="1"/>
      <c r="P115" s="1"/>
    </row>
    <row r="116" spans="2:16" ht="15">
      <c r="B116" s="1"/>
      <c r="C116" s="1"/>
      <c r="D116" s="1"/>
      <c r="E116" s="1"/>
      <c r="F116" s="1"/>
      <c r="G116" s="1"/>
      <c r="H116" s="1"/>
      <c r="I116" s="1"/>
      <c r="J116" s="1"/>
      <c r="K116" s="1"/>
      <c r="L116" s="1"/>
      <c r="M116" s="1"/>
      <c r="N116" s="1"/>
      <c r="O116" s="1"/>
      <c r="P116" s="1"/>
    </row>
    <row r="117" spans="2:16" ht="15">
      <c r="B117" s="1"/>
      <c r="C117" s="1"/>
      <c r="D117" s="1"/>
      <c r="E117" s="1"/>
      <c r="F117" s="1"/>
      <c r="G117" s="1"/>
      <c r="H117" s="1"/>
      <c r="I117" s="1"/>
      <c r="J117" s="1"/>
      <c r="K117" s="1"/>
      <c r="L117" s="1"/>
      <c r="M117" s="1"/>
      <c r="N117" s="1"/>
      <c r="O117" s="1"/>
      <c r="P117" s="1"/>
    </row>
    <row r="118" spans="2:16" ht="15">
      <c r="B118" s="1"/>
      <c r="C118" s="1"/>
      <c r="D118" s="1"/>
      <c r="E118" s="1"/>
      <c r="F118" s="1"/>
      <c r="G118" s="1"/>
      <c r="H118" s="1"/>
      <c r="I118" s="1"/>
      <c r="J118" s="1"/>
      <c r="K118" s="1"/>
      <c r="L118" s="1"/>
      <c r="M118" s="1"/>
      <c r="N118" s="1"/>
      <c r="O118" s="1"/>
      <c r="P118" s="1"/>
    </row>
    <row r="119" spans="2:16" ht="15">
      <c r="B119" s="1"/>
      <c r="C119" s="1"/>
      <c r="D119" s="1"/>
      <c r="E119" s="1"/>
      <c r="F119" s="1"/>
      <c r="G119" s="1"/>
      <c r="H119" s="1"/>
      <c r="I119" s="1"/>
      <c r="J119" s="1"/>
      <c r="K119" s="1"/>
      <c r="L119" s="1"/>
      <c r="M119" s="1"/>
      <c r="N119" s="1"/>
      <c r="O119" s="1"/>
      <c r="P119" s="1"/>
    </row>
    <row r="120" spans="2:16" ht="15">
      <c r="B120" s="1"/>
      <c r="C120" s="1"/>
      <c r="D120" s="1"/>
      <c r="E120" s="1"/>
      <c r="F120" s="1"/>
      <c r="G120" s="1"/>
      <c r="H120" s="1"/>
      <c r="I120" s="1"/>
      <c r="J120" s="1"/>
      <c r="K120" s="1"/>
      <c r="L120" s="1"/>
      <c r="M120" s="1"/>
      <c r="N120" s="1"/>
      <c r="O120" s="1"/>
      <c r="P120" s="1"/>
    </row>
    <row r="121" spans="2:16" ht="15">
      <c r="B121" s="1"/>
      <c r="C121" s="1"/>
      <c r="D121" s="1"/>
      <c r="E121" s="1"/>
      <c r="F121" s="1"/>
      <c r="G121" s="1"/>
      <c r="H121" s="1"/>
      <c r="I121" s="1"/>
      <c r="J121" s="1"/>
      <c r="K121" s="1"/>
      <c r="L121" s="1"/>
      <c r="M121" s="1"/>
      <c r="N121" s="1"/>
      <c r="O121" s="1"/>
      <c r="P121" s="1"/>
    </row>
    <row r="122" spans="2:16" ht="15">
      <c r="B122" s="1"/>
      <c r="C122" s="1"/>
      <c r="D122" s="1"/>
      <c r="E122" s="1"/>
      <c r="F122" s="1"/>
      <c r="G122" s="1"/>
      <c r="H122" s="1"/>
      <c r="I122" s="1"/>
      <c r="J122" s="1"/>
      <c r="K122" s="1"/>
      <c r="L122" s="1"/>
      <c r="M122" s="1"/>
      <c r="N122" s="1"/>
      <c r="O122" s="1"/>
      <c r="P122" s="1"/>
    </row>
    <row r="123" spans="2:16" ht="15">
      <c r="B123" s="1"/>
      <c r="C123" s="1"/>
      <c r="D123" s="1"/>
      <c r="E123" s="1"/>
      <c r="F123" s="1"/>
      <c r="G123" s="1"/>
      <c r="H123" s="1"/>
      <c r="I123" s="1"/>
      <c r="J123" s="1"/>
      <c r="K123" s="1"/>
      <c r="L123" s="1"/>
      <c r="M123" s="1"/>
      <c r="N123" s="1"/>
      <c r="O123" s="1"/>
      <c r="P123" s="1"/>
    </row>
    <row r="124" spans="2:16" ht="15">
      <c r="B124" s="1"/>
      <c r="C124" s="1"/>
      <c r="D124" s="1"/>
      <c r="E124" s="1"/>
      <c r="F124" s="1"/>
      <c r="G124" s="1"/>
      <c r="H124" s="1"/>
      <c r="I124" s="1"/>
      <c r="J124" s="1"/>
      <c r="K124" s="1"/>
      <c r="L124" s="1"/>
      <c r="M124" s="1"/>
      <c r="N124" s="1"/>
      <c r="O124" s="1"/>
      <c r="P124" s="1"/>
    </row>
    <row r="125" spans="2:16" ht="15">
      <c r="B125" s="1"/>
      <c r="C125" s="1"/>
      <c r="D125" s="1"/>
      <c r="E125" s="1"/>
      <c r="F125" s="1"/>
      <c r="G125" s="1"/>
      <c r="H125" s="1"/>
      <c r="I125" s="1"/>
      <c r="J125" s="1"/>
      <c r="K125" s="1"/>
      <c r="L125" s="1"/>
      <c r="M125" s="1"/>
      <c r="N125" s="1"/>
      <c r="O125" s="1"/>
      <c r="P125" s="1"/>
    </row>
    <row r="126" spans="2:16" ht="15">
      <c r="B126" s="1"/>
      <c r="C126" s="1"/>
      <c r="D126" s="1"/>
      <c r="E126" s="1"/>
      <c r="F126" s="1"/>
      <c r="G126" s="1"/>
      <c r="H126" s="1"/>
      <c r="I126" s="1"/>
      <c r="J126" s="1"/>
      <c r="K126" s="1"/>
      <c r="L126" s="1"/>
      <c r="M126" s="1"/>
      <c r="N126" s="1"/>
      <c r="O126" s="1"/>
      <c r="P126" s="1"/>
    </row>
    <row r="127" spans="2:16" ht="15">
      <c r="B127" s="1"/>
      <c r="C127" s="1"/>
      <c r="D127" s="1"/>
      <c r="E127" s="1"/>
      <c r="F127" s="1"/>
      <c r="G127" s="1"/>
      <c r="H127" s="1"/>
      <c r="I127" s="1"/>
      <c r="J127" s="1"/>
      <c r="K127" s="1"/>
      <c r="L127" s="1"/>
      <c r="M127" s="1"/>
      <c r="N127" s="1"/>
      <c r="O127" s="1"/>
      <c r="P127" s="1"/>
    </row>
    <row r="128" spans="2:16" ht="15">
      <c r="B128" s="1"/>
      <c r="C128" s="1"/>
      <c r="D128" s="1"/>
      <c r="E128" s="1"/>
      <c r="F128" s="1"/>
      <c r="G128" s="1"/>
      <c r="H128" s="1"/>
      <c r="I128" s="1"/>
      <c r="J128" s="1"/>
      <c r="K128" s="1"/>
      <c r="L128" s="1"/>
      <c r="M128" s="1"/>
      <c r="N128" s="1"/>
      <c r="O128" s="1"/>
      <c r="P128" s="1"/>
    </row>
    <row r="129" spans="2:16" ht="15">
      <c r="B129" s="1"/>
      <c r="C129" s="1"/>
      <c r="D129" s="1"/>
      <c r="E129" s="1"/>
      <c r="F129" s="1"/>
      <c r="G129" s="1"/>
      <c r="H129" s="1"/>
      <c r="I129" s="1"/>
      <c r="J129" s="1"/>
      <c r="K129" s="1"/>
      <c r="L129" s="1"/>
      <c r="M129" s="1"/>
      <c r="N129" s="1"/>
      <c r="O129" s="1"/>
      <c r="P129" s="1"/>
    </row>
    <row r="130" spans="2:16" ht="15">
      <c r="B130" s="1"/>
      <c r="C130" s="1"/>
      <c r="D130" s="1"/>
      <c r="E130" s="1"/>
      <c r="F130" s="1"/>
      <c r="G130" s="1"/>
      <c r="H130" s="1"/>
      <c r="I130" s="1"/>
      <c r="J130" s="1"/>
      <c r="K130" s="1"/>
      <c r="L130" s="1"/>
      <c r="M130" s="1"/>
      <c r="N130" s="1"/>
      <c r="O130" s="1"/>
      <c r="P130" s="1"/>
    </row>
    <row r="131" spans="2:16" ht="15">
      <c r="B131" s="1"/>
      <c r="C131" s="1"/>
      <c r="D131" s="1"/>
      <c r="E131" s="1"/>
      <c r="F131" s="1"/>
      <c r="G131" s="1"/>
      <c r="H131" s="1"/>
      <c r="I131" s="1"/>
      <c r="J131" s="1"/>
      <c r="K131" s="1"/>
      <c r="L131" s="1"/>
      <c r="M131" s="1"/>
      <c r="N131" s="1"/>
      <c r="O131" s="1"/>
      <c r="P131" s="1"/>
    </row>
    <row r="132" spans="2:16" ht="15">
      <c r="B132" s="1"/>
      <c r="C132" s="1"/>
      <c r="D132" s="1"/>
      <c r="E132" s="1"/>
      <c r="F132" s="1"/>
      <c r="G132" s="1"/>
      <c r="H132" s="1"/>
      <c r="I132" s="1"/>
      <c r="J132" s="1"/>
      <c r="K132" s="1"/>
      <c r="L132" s="1"/>
      <c r="M132" s="1"/>
      <c r="N132" s="1"/>
      <c r="O132" s="1"/>
      <c r="P132" s="1"/>
    </row>
    <row r="133" spans="2:16" ht="15">
      <c r="B133" s="1"/>
      <c r="C133" s="1"/>
      <c r="D133" s="1"/>
      <c r="E133" s="1"/>
      <c r="F133" s="1"/>
      <c r="G133" s="1"/>
      <c r="H133" s="1"/>
      <c r="I133" s="1"/>
      <c r="J133" s="1"/>
      <c r="K133" s="1"/>
      <c r="L133" s="1"/>
      <c r="M133" s="1"/>
      <c r="N133" s="1"/>
      <c r="O133" s="1"/>
      <c r="P133" s="1"/>
    </row>
    <row r="134" spans="2:16" ht="15">
      <c r="B134" s="1"/>
      <c r="C134" s="1"/>
      <c r="D134" s="1"/>
      <c r="E134" s="1"/>
      <c r="F134" s="1"/>
      <c r="G134" s="1"/>
      <c r="H134" s="1"/>
      <c r="I134" s="1"/>
      <c r="J134" s="1"/>
      <c r="K134" s="1"/>
      <c r="L134" s="1"/>
      <c r="M134" s="1"/>
      <c r="N134" s="1"/>
      <c r="O134" s="1"/>
      <c r="P134" s="1"/>
    </row>
    <row r="135" spans="2:16" ht="15">
      <c r="B135" s="1"/>
      <c r="C135" s="1"/>
      <c r="D135" s="1"/>
      <c r="E135" s="1"/>
      <c r="F135" s="1"/>
      <c r="G135" s="1"/>
      <c r="H135" s="1"/>
      <c r="I135" s="1"/>
      <c r="J135" s="1"/>
      <c r="K135" s="1"/>
      <c r="L135" s="1"/>
      <c r="M135" s="1"/>
      <c r="N135" s="1"/>
      <c r="O135" s="1"/>
      <c r="P135" s="1"/>
    </row>
    <row r="136" spans="2:16" ht="15">
      <c r="B136" s="1"/>
      <c r="C136" s="1"/>
      <c r="D136" s="1"/>
      <c r="E136" s="1"/>
      <c r="F136" s="1"/>
      <c r="G136" s="1"/>
      <c r="H136" s="1"/>
      <c r="I136" s="1"/>
      <c r="J136" s="1"/>
      <c r="K136" s="1"/>
      <c r="L136" s="1"/>
      <c r="M136" s="1"/>
      <c r="N136" s="1"/>
      <c r="O136" s="1"/>
      <c r="P136" s="1"/>
    </row>
    <row r="137" spans="2:16" ht="15">
      <c r="B137" s="1"/>
      <c r="C137" s="1"/>
      <c r="D137" s="1"/>
      <c r="E137" s="1"/>
      <c r="F137" s="1"/>
      <c r="G137" s="1"/>
      <c r="H137" s="1"/>
      <c r="I137" s="1"/>
      <c r="J137" s="1"/>
      <c r="K137" s="1"/>
      <c r="L137" s="1"/>
      <c r="M137" s="1"/>
      <c r="N137" s="1"/>
      <c r="O137" s="1"/>
      <c r="P137" s="1"/>
    </row>
    <row r="138" spans="2:16" ht="15">
      <c r="B138" s="1"/>
      <c r="C138" s="1"/>
      <c r="D138" s="1"/>
      <c r="E138" s="1"/>
      <c r="F138" s="1"/>
      <c r="G138" s="1"/>
      <c r="H138" s="1"/>
      <c r="I138" s="1"/>
      <c r="J138" s="1"/>
      <c r="K138" s="1"/>
      <c r="L138" s="1"/>
      <c r="M138" s="1"/>
      <c r="N138" s="1"/>
      <c r="O138" s="1"/>
      <c r="P138" s="1"/>
    </row>
    <row r="139" spans="2:16" ht="15">
      <c r="B139" s="1"/>
      <c r="C139" s="1"/>
      <c r="D139" s="1"/>
      <c r="E139" s="1"/>
      <c r="F139" s="1"/>
      <c r="G139" s="1"/>
      <c r="H139" s="1"/>
      <c r="I139" s="1"/>
      <c r="J139" s="1"/>
      <c r="K139" s="1"/>
      <c r="L139" s="1"/>
      <c r="M139" s="1"/>
      <c r="N139" s="1"/>
      <c r="O139" s="1"/>
      <c r="P139" s="1"/>
    </row>
    <row r="140" spans="2:16" ht="15">
      <c r="B140" s="1"/>
      <c r="C140" s="1"/>
      <c r="D140" s="1"/>
      <c r="E140" s="1"/>
      <c r="F140" s="1"/>
      <c r="G140" s="1"/>
      <c r="H140" s="1"/>
      <c r="I140" s="1"/>
      <c r="J140" s="1"/>
      <c r="K140" s="1"/>
      <c r="L140" s="1"/>
      <c r="M140" s="1"/>
      <c r="N140" s="1"/>
      <c r="O140" s="1"/>
      <c r="P140" s="1"/>
    </row>
    <row r="141" spans="2:16" ht="15">
      <c r="B141" s="1"/>
      <c r="C141" s="1"/>
      <c r="D141" s="1"/>
      <c r="E141" s="1"/>
      <c r="F141" s="1"/>
      <c r="G141" s="1"/>
      <c r="H141" s="1"/>
      <c r="I141" s="1"/>
      <c r="J141" s="1"/>
      <c r="K141" s="1"/>
      <c r="L141" s="1"/>
      <c r="M141" s="1"/>
      <c r="N141" s="1"/>
      <c r="O141" s="1"/>
      <c r="P141" s="1"/>
    </row>
    <row r="142" spans="2:16" ht="15">
      <c r="B142" s="1"/>
      <c r="C142" s="1"/>
      <c r="D142" s="1"/>
      <c r="E142" s="1"/>
      <c r="F142" s="1"/>
      <c r="G142" s="1"/>
      <c r="H142" s="1"/>
      <c r="I142" s="1"/>
      <c r="J142" s="1"/>
      <c r="K142" s="1"/>
      <c r="L142" s="1"/>
      <c r="M142" s="1"/>
      <c r="N142" s="1"/>
      <c r="O142" s="1"/>
      <c r="P142" s="1"/>
    </row>
    <row r="143" spans="2:16" ht="15">
      <c r="B143" s="1"/>
      <c r="C143" s="1"/>
      <c r="D143" s="1"/>
      <c r="E143" s="1"/>
      <c r="F143" s="1"/>
      <c r="G143" s="1"/>
      <c r="H143" s="1"/>
      <c r="I143" s="1"/>
      <c r="J143" s="1"/>
      <c r="K143" s="1"/>
      <c r="L143" s="1"/>
      <c r="M143" s="1"/>
      <c r="N143" s="1"/>
      <c r="O143" s="1"/>
      <c r="P143" s="1"/>
    </row>
    <row r="144" spans="2:16" ht="15">
      <c r="B144" s="1"/>
      <c r="C144" s="1"/>
      <c r="D144" s="1"/>
      <c r="E144" s="1"/>
      <c r="F144" s="1"/>
      <c r="G144" s="1"/>
      <c r="H144" s="1"/>
      <c r="I144" s="1"/>
      <c r="J144" s="1"/>
      <c r="K144" s="1"/>
      <c r="L144" s="1"/>
      <c r="M144" s="1"/>
      <c r="N144" s="1"/>
      <c r="O144" s="1"/>
      <c r="P144" s="1"/>
    </row>
    <row r="145" spans="2:16" ht="15">
      <c r="B145" s="1"/>
      <c r="C145" s="1"/>
      <c r="D145" s="1"/>
      <c r="E145" s="1"/>
      <c r="F145" s="1"/>
      <c r="G145" s="1"/>
      <c r="H145" s="1"/>
      <c r="I145" s="1"/>
      <c r="J145" s="1"/>
      <c r="K145" s="1"/>
      <c r="L145" s="1"/>
      <c r="M145" s="1"/>
      <c r="N145" s="1"/>
      <c r="O145" s="1"/>
      <c r="P145" s="1"/>
    </row>
    <row r="146" spans="2:16" ht="15">
      <c r="B146" s="1"/>
      <c r="C146" s="1"/>
      <c r="D146" s="1"/>
      <c r="E146" s="1"/>
      <c r="F146" s="1"/>
      <c r="G146" s="1"/>
      <c r="H146" s="1"/>
      <c r="I146" s="1"/>
      <c r="J146" s="1"/>
      <c r="K146" s="1"/>
      <c r="L146" s="1"/>
      <c r="M146" s="1"/>
      <c r="N146" s="1"/>
      <c r="O146" s="1"/>
      <c r="P146" s="1"/>
    </row>
    <row r="147" spans="2:16" ht="15">
      <c r="B147" s="1"/>
      <c r="C147" s="1"/>
      <c r="D147" s="1"/>
      <c r="E147" s="1"/>
      <c r="F147" s="1"/>
      <c r="G147" s="1"/>
      <c r="H147" s="1"/>
      <c r="I147" s="1"/>
      <c r="J147" s="1"/>
      <c r="K147" s="1"/>
      <c r="L147" s="1"/>
      <c r="M147" s="1"/>
      <c r="N147" s="1"/>
      <c r="O147" s="1"/>
      <c r="P147" s="1"/>
    </row>
    <row r="148" spans="2:16" ht="15">
      <c r="B148" s="1"/>
      <c r="C148" s="1"/>
      <c r="D148" s="1"/>
      <c r="E148" s="1"/>
      <c r="F148" s="1"/>
      <c r="G148" s="1"/>
      <c r="H148" s="1"/>
      <c r="I148" s="1"/>
      <c r="J148" s="1"/>
      <c r="K148" s="1"/>
      <c r="L148" s="1"/>
      <c r="M148" s="1"/>
      <c r="N148" s="1"/>
      <c r="O148" s="1"/>
      <c r="P148" s="1"/>
    </row>
    <row r="149" spans="2:16" ht="15">
      <c r="B149" s="1"/>
      <c r="C149" s="1"/>
      <c r="D149" s="1"/>
      <c r="E149" s="1"/>
      <c r="F149" s="1"/>
      <c r="G149" s="1"/>
      <c r="H149" s="1"/>
      <c r="I149" s="1"/>
      <c r="J149" s="1"/>
      <c r="K149" s="1"/>
      <c r="L149" s="1"/>
      <c r="M149" s="1"/>
      <c r="N149" s="1"/>
      <c r="O149" s="1"/>
      <c r="P149" s="1"/>
    </row>
    <row r="150" spans="2:16" ht="15">
      <c r="B150" s="1"/>
      <c r="C150" s="1"/>
      <c r="D150" s="1"/>
      <c r="E150" s="1"/>
      <c r="F150" s="1"/>
      <c r="G150" s="1"/>
      <c r="H150" s="1"/>
      <c r="I150" s="1"/>
      <c r="J150" s="1"/>
      <c r="K150" s="1"/>
      <c r="L150" s="1"/>
      <c r="M150" s="1"/>
      <c r="N150" s="1"/>
      <c r="O150" s="1"/>
      <c r="P150" s="1"/>
    </row>
    <row r="151" spans="2:16" ht="15">
      <c r="B151" s="1"/>
      <c r="C151" s="1"/>
      <c r="D151" s="1"/>
      <c r="E151" s="1"/>
      <c r="F151" s="1"/>
      <c r="G151" s="1"/>
      <c r="H151" s="1"/>
      <c r="I151" s="1"/>
      <c r="J151" s="1"/>
      <c r="K151" s="1"/>
      <c r="L151" s="1"/>
      <c r="M151" s="1"/>
      <c r="N151" s="1"/>
      <c r="O151" s="1"/>
      <c r="P151" s="1"/>
    </row>
    <row r="152" spans="2:16" ht="15">
      <c r="B152" s="1"/>
      <c r="C152" s="1"/>
      <c r="D152" s="1"/>
      <c r="E152" s="1"/>
      <c r="F152" s="1"/>
      <c r="G152" s="1"/>
      <c r="H152" s="1"/>
      <c r="I152" s="1"/>
      <c r="J152" s="1"/>
      <c r="K152" s="1"/>
      <c r="L152" s="1"/>
      <c r="M152" s="1"/>
      <c r="N152" s="1"/>
      <c r="O152" s="1"/>
      <c r="P152" s="1"/>
    </row>
    <row r="153" spans="2:16" ht="15">
      <c r="B153" s="1"/>
      <c r="C153" s="1"/>
      <c r="D153" s="1"/>
      <c r="E153" s="1"/>
      <c r="F153" s="1"/>
      <c r="G153" s="1"/>
      <c r="H153" s="1"/>
      <c r="I153" s="1"/>
      <c r="J153" s="1"/>
      <c r="K153" s="1"/>
      <c r="L153" s="1"/>
      <c r="M153" s="1"/>
      <c r="N153" s="1"/>
      <c r="O153" s="1"/>
      <c r="P153" s="1"/>
    </row>
    <row r="154" spans="2:16" ht="15">
      <c r="B154" s="1"/>
      <c r="C154" s="1"/>
      <c r="D154" s="1"/>
      <c r="E154" s="1"/>
      <c r="F154" s="1"/>
      <c r="G154" s="1"/>
      <c r="H154" s="1"/>
      <c r="I154" s="1"/>
      <c r="J154" s="1"/>
      <c r="K154" s="1"/>
      <c r="L154" s="1"/>
      <c r="M154" s="1"/>
      <c r="N154" s="1"/>
      <c r="O154" s="1"/>
      <c r="P154" s="1"/>
    </row>
    <row r="155" spans="2:16" ht="15">
      <c r="B155" s="1"/>
      <c r="C155" s="1"/>
      <c r="D155" s="1"/>
      <c r="E155" s="1"/>
      <c r="F155" s="1"/>
      <c r="G155" s="1"/>
      <c r="H155" s="1"/>
      <c r="I155" s="1"/>
      <c r="J155" s="1"/>
      <c r="K155" s="1"/>
      <c r="L155" s="1"/>
      <c r="M155" s="1"/>
      <c r="N155" s="1"/>
      <c r="O155" s="1"/>
      <c r="P155" s="1"/>
    </row>
    <row r="156" spans="2:16" ht="15">
      <c r="B156" s="1"/>
      <c r="C156" s="1"/>
      <c r="D156" s="1"/>
      <c r="E156" s="1"/>
      <c r="F156" s="1"/>
      <c r="G156" s="1"/>
      <c r="H156" s="1"/>
      <c r="I156" s="1"/>
      <c r="J156" s="1"/>
      <c r="K156" s="1"/>
      <c r="L156" s="1"/>
      <c r="M156" s="1"/>
      <c r="N156" s="1"/>
      <c r="O156" s="1"/>
      <c r="P156" s="1"/>
    </row>
  </sheetData>
  <sheetProtection/>
  <mergeCells count="11">
    <mergeCell ref="C18:J18"/>
    <mergeCell ref="B21:M21"/>
    <mergeCell ref="B7:M7"/>
    <mergeCell ref="B8:M8"/>
    <mergeCell ref="B9:M9"/>
    <mergeCell ref="B12:M12"/>
    <mergeCell ref="B23:L23"/>
    <mergeCell ref="C15:J15"/>
    <mergeCell ref="C14:J14"/>
    <mergeCell ref="C16:J16"/>
    <mergeCell ref="C17:J17"/>
  </mergeCells>
  <printOptions/>
  <pageMargins left="0.7" right="0.7" top="0.75" bottom="0.75" header="0.3" footer="0.3"/>
  <pageSetup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X14"/>
  <sheetViews>
    <sheetView zoomScalePageLayoutView="0" workbookViewId="0" topLeftCell="E2">
      <selection activeCell="S12" sqref="S12"/>
    </sheetView>
  </sheetViews>
  <sheetFormatPr defaultColWidth="9.140625" defaultRowHeight="15"/>
  <cols>
    <col min="1" max="1" width="5.140625" style="2" bestFit="1" customWidth="1"/>
    <col min="2" max="2" width="12.28125" style="0" customWidth="1"/>
    <col min="3" max="3" width="7.28125" style="0" customWidth="1"/>
    <col min="4" max="4" width="15.57421875" style="0" bestFit="1" customWidth="1"/>
    <col min="5" max="5" width="8.28125" style="0" customWidth="1"/>
    <col min="6" max="6" width="8.140625" style="0" customWidth="1"/>
    <col min="7" max="7" width="15.7109375" style="0" bestFit="1" customWidth="1"/>
    <col min="8" max="8" width="11.140625" style="0" customWidth="1"/>
    <col min="9" max="9" width="15.28125" style="0" bestFit="1" customWidth="1"/>
    <col min="10" max="10" width="5.8515625" style="0" customWidth="1"/>
    <col min="11" max="11" width="15.28125" style="0" bestFit="1" customWidth="1"/>
    <col min="12" max="12" width="8.57421875" style="0" customWidth="1"/>
    <col min="13" max="13" width="10.421875" style="0" customWidth="1"/>
    <col min="14" max="14" width="12.8515625" style="0" customWidth="1"/>
    <col min="15" max="15" width="15.57421875" style="0" bestFit="1" customWidth="1"/>
    <col min="16" max="16" width="7.8515625" style="0" customWidth="1"/>
    <col min="17" max="17" width="13.8515625" style="0" bestFit="1" customWidth="1"/>
    <col min="18" max="18" width="10.7109375" style="0" bestFit="1" customWidth="1"/>
    <col min="19" max="19" width="15.7109375" style="0" bestFit="1" customWidth="1"/>
  </cols>
  <sheetData>
    <row r="1" spans="1:13" ht="18.75">
      <c r="A1" s="138" t="s">
        <v>97</v>
      </c>
      <c r="B1" s="138"/>
      <c r="C1" s="138"/>
      <c r="D1" s="138"/>
      <c r="E1" s="138"/>
      <c r="F1" s="138"/>
      <c r="G1" s="138"/>
      <c r="H1" s="138"/>
      <c r="I1" s="138"/>
      <c r="J1" s="138"/>
      <c r="K1" s="138"/>
      <c r="L1" s="138"/>
      <c r="M1" s="138"/>
    </row>
    <row r="3" spans="1:24" ht="65.25" customHeight="1">
      <c r="A3" s="133" t="s">
        <v>151</v>
      </c>
      <c r="B3" s="133" t="s">
        <v>146</v>
      </c>
      <c r="C3" s="133" t="s">
        <v>147</v>
      </c>
      <c r="D3" s="133" t="s">
        <v>148</v>
      </c>
      <c r="E3" s="133" t="s">
        <v>149</v>
      </c>
      <c r="F3" s="133" t="s">
        <v>150</v>
      </c>
      <c r="G3" s="133" t="s">
        <v>130</v>
      </c>
      <c r="H3" s="133" t="s">
        <v>132</v>
      </c>
      <c r="I3" s="133" t="s">
        <v>134</v>
      </c>
      <c r="J3" s="133"/>
      <c r="K3" s="133"/>
      <c r="L3" s="133"/>
      <c r="M3" s="133" t="s">
        <v>136</v>
      </c>
      <c r="N3" s="133" t="s">
        <v>138</v>
      </c>
      <c r="O3" s="133" t="s">
        <v>141</v>
      </c>
      <c r="P3" s="133"/>
      <c r="Q3" s="136" t="s">
        <v>142</v>
      </c>
      <c r="R3" s="136"/>
      <c r="S3" s="136" t="s">
        <v>145</v>
      </c>
      <c r="T3" s="39"/>
      <c r="U3" s="39"/>
      <c r="V3" s="39"/>
      <c r="W3" s="39"/>
      <c r="X3" s="39"/>
    </row>
    <row r="4" spans="1:24" ht="25.5" customHeight="1">
      <c r="A4" s="133"/>
      <c r="B4" s="133"/>
      <c r="C4" s="133"/>
      <c r="D4" s="133"/>
      <c r="E4" s="133"/>
      <c r="F4" s="133"/>
      <c r="G4" s="133"/>
      <c r="H4" s="133"/>
      <c r="I4" s="133" t="s">
        <v>19</v>
      </c>
      <c r="J4" s="133"/>
      <c r="K4" s="133"/>
      <c r="L4" s="133" t="s">
        <v>18</v>
      </c>
      <c r="M4" s="133"/>
      <c r="N4" s="133"/>
      <c r="O4" s="137" t="s">
        <v>20</v>
      </c>
      <c r="P4" s="133" t="s">
        <v>21</v>
      </c>
      <c r="Q4" s="137" t="s">
        <v>20</v>
      </c>
      <c r="R4" s="133" t="s">
        <v>22</v>
      </c>
      <c r="S4" s="136"/>
      <c r="T4" s="39"/>
      <c r="U4" s="39"/>
      <c r="V4" s="39"/>
      <c r="W4" s="39"/>
      <c r="X4" s="39"/>
    </row>
    <row r="5" spans="1:24" ht="57" customHeight="1">
      <c r="A5" s="133"/>
      <c r="B5" s="133"/>
      <c r="C5" s="133"/>
      <c r="D5" s="133"/>
      <c r="E5" s="133"/>
      <c r="F5" s="133"/>
      <c r="G5" s="133"/>
      <c r="H5" s="133"/>
      <c r="I5" s="90" t="s">
        <v>216</v>
      </c>
      <c r="J5" s="89" t="s">
        <v>217</v>
      </c>
      <c r="K5" s="33" t="s">
        <v>17</v>
      </c>
      <c r="L5" s="133"/>
      <c r="M5" s="133"/>
      <c r="N5" s="133"/>
      <c r="O5" s="137"/>
      <c r="P5" s="133"/>
      <c r="Q5" s="137"/>
      <c r="R5" s="133"/>
      <c r="S5" s="136"/>
      <c r="T5" s="39"/>
      <c r="U5" s="39"/>
      <c r="V5" s="39"/>
      <c r="W5" s="39"/>
      <c r="X5" s="39"/>
    </row>
    <row r="6" spans="1:24" ht="36">
      <c r="A6" s="83" t="s">
        <v>124</v>
      </c>
      <c r="B6" s="83" t="s">
        <v>125</v>
      </c>
      <c r="C6" s="83" t="s">
        <v>126</v>
      </c>
      <c r="D6" s="83" t="s">
        <v>127</v>
      </c>
      <c r="E6" s="83" t="s">
        <v>128</v>
      </c>
      <c r="F6" s="83" t="s">
        <v>129</v>
      </c>
      <c r="G6" s="83" t="s">
        <v>131</v>
      </c>
      <c r="H6" s="83" t="s">
        <v>133</v>
      </c>
      <c r="I6" s="134" t="s">
        <v>135</v>
      </c>
      <c r="J6" s="134"/>
      <c r="K6" s="134"/>
      <c r="L6" s="134"/>
      <c r="M6" s="112" t="s">
        <v>137</v>
      </c>
      <c r="N6" s="112" t="s">
        <v>139</v>
      </c>
      <c r="O6" s="135" t="s">
        <v>140</v>
      </c>
      <c r="P6" s="135"/>
      <c r="Q6" s="135" t="s">
        <v>143</v>
      </c>
      <c r="R6" s="135"/>
      <c r="S6" s="52" t="s">
        <v>144</v>
      </c>
      <c r="T6" s="39"/>
      <c r="U6" s="39"/>
      <c r="V6" s="39"/>
      <c r="W6" s="39"/>
      <c r="X6" s="39"/>
    </row>
    <row r="7" spans="1:24" ht="36">
      <c r="A7" s="33" t="s">
        <v>10</v>
      </c>
      <c r="B7" s="14" t="s">
        <v>23</v>
      </c>
      <c r="C7" s="67">
        <v>8</v>
      </c>
      <c r="D7" s="68">
        <v>25181985</v>
      </c>
      <c r="E7" s="67">
        <v>0</v>
      </c>
      <c r="F7" s="67">
        <v>0</v>
      </c>
      <c r="G7" s="68">
        <f>D7+E7+F7</f>
        <v>25181985</v>
      </c>
      <c r="H7" s="62">
        <f>G7/($G$12-$G$9-$G$10)*100</f>
        <v>48.10101448274617</v>
      </c>
      <c r="I7" s="69">
        <f>G7</f>
        <v>25181985</v>
      </c>
      <c r="J7" s="70">
        <v>0</v>
      </c>
      <c r="K7" s="69">
        <f>I7+J7</f>
        <v>25181985</v>
      </c>
      <c r="L7" s="63">
        <f>K7/($K$12-$K$9-$K$10)*100</f>
        <v>48.10101448274617</v>
      </c>
      <c r="M7" s="70">
        <v>0</v>
      </c>
      <c r="N7" s="63">
        <f>(G7+M7)/($G$7+$G$8+$G$11+$M$7+$M$8+$M$11)*100</f>
        <v>48.10101448274617</v>
      </c>
      <c r="O7" s="69">
        <v>3260000</v>
      </c>
      <c r="P7" s="63">
        <f>O7/G7*100</f>
        <v>12.945762615615886</v>
      </c>
      <c r="Q7" s="70">
        <v>3296561</v>
      </c>
      <c r="R7" s="113">
        <f>Q7/G7*100</f>
        <v>13.090949740459301</v>
      </c>
      <c r="S7" s="67">
        <f>G7</f>
        <v>25181985</v>
      </c>
      <c r="T7" s="64"/>
      <c r="U7" s="64"/>
      <c r="V7" s="39"/>
      <c r="W7" s="39"/>
      <c r="X7" s="39"/>
    </row>
    <row r="8" spans="1:24" ht="15">
      <c r="A8" s="33" t="s">
        <v>11</v>
      </c>
      <c r="B8" s="9" t="s">
        <v>12</v>
      </c>
      <c r="C8" s="67">
        <v>2667</v>
      </c>
      <c r="D8" s="67">
        <v>27170310</v>
      </c>
      <c r="E8" s="67">
        <v>0</v>
      </c>
      <c r="F8" s="67">
        <v>0</v>
      </c>
      <c r="G8" s="68">
        <f>D8+E8+F8</f>
        <v>27170310</v>
      </c>
      <c r="H8" s="62">
        <f>G8/($G$12-$G$9-$G$10)*100</f>
        <v>51.89898551725383</v>
      </c>
      <c r="I8" s="69">
        <f>G8</f>
        <v>27170310</v>
      </c>
      <c r="J8" s="70">
        <v>0</v>
      </c>
      <c r="K8" s="69">
        <f>I8+J8</f>
        <v>27170310</v>
      </c>
      <c r="L8" s="63">
        <f>K8/($K$12-$K$9-$K$10)*100</f>
        <v>51.89898551725383</v>
      </c>
      <c r="M8" s="70">
        <v>0</v>
      </c>
      <c r="N8" s="63">
        <f>(G8+M8)/($G$7+$G$8+$G$11+$M$7+$M$8+$M$11)*100</f>
        <v>51.89898551725383</v>
      </c>
      <c r="O8" s="70">
        <v>7999995</v>
      </c>
      <c r="P8" s="63">
        <f>O8/G8*100</f>
        <v>29.443885623682615</v>
      </c>
      <c r="Q8" s="100">
        <v>0</v>
      </c>
      <c r="R8" s="113">
        <f>Q8/G8*100</f>
        <v>0</v>
      </c>
      <c r="S8" s="67">
        <v>26892210</v>
      </c>
      <c r="T8" s="64"/>
      <c r="U8" s="64"/>
      <c r="V8" s="39"/>
      <c r="W8" s="39"/>
      <c r="X8" s="39"/>
    </row>
    <row r="9" spans="1:24" ht="24">
      <c r="A9" s="33" t="s">
        <v>13</v>
      </c>
      <c r="B9" s="14" t="s">
        <v>96</v>
      </c>
      <c r="C9" s="67"/>
      <c r="D9" s="67"/>
      <c r="E9" s="67"/>
      <c r="F9" s="67"/>
      <c r="G9" s="68"/>
      <c r="H9" s="62"/>
      <c r="I9" s="69"/>
      <c r="J9" s="70"/>
      <c r="K9" s="69"/>
      <c r="L9" s="63"/>
      <c r="M9" s="70"/>
      <c r="N9" s="63"/>
      <c r="O9" s="70"/>
      <c r="P9" s="63"/>
      <c r="Q9" s="104"/>
      <c r="R9" s="114"/>
      <c r="S9" s="67"/>
      <c r="T9" s="64"/>
      <c r="U9" s="64"/>
      <c r="V9" s="39"/>
      <c r="W9" s="39"/>
      <c r="X9" s="39"/>
    </row>
    <row r="10" spans="1:24" ht="36">
      <c r="A10" s="33" t="s">
        <v>14</v>
      </c>
      <c r="B10" s="14" t="s">
        <v>95</v>
      </c>
      <c r="C10" s="67">
        <v>0</v>
      </c>
      <c r="D10" s="67">
        <v>0</v>
      </c>
      <c r="E10" s="67">
        <v>0</v>
      </c>
      <c r="F10" s="67">
        <v>0</v>
      </c>
      <c r="G10" s="68">
        <f>D10+E10+F10</f>
        <v>0</v>
      </c>
      <c r="H10" s="62">
        <f>G10/($G$12-$G$9-$G$10)*100</f>
        <v>0</v>
      </c>
      <c r="I10" s="69">
        <f>G10</f>
        <v>0</v>
      </c>
      <c r="J10" s="70">
        <v>0</v>
      </c>
      <c r="K10" s="69">
        <f>I10+J10</f>
        <v>0</v>
      </c>
      <c r="L10" s="63">
        <v>0</v>
      </c>
      <c r="M10" s="70">
        <v>0</v>
      </c>
      <c r="N10" s="63">
        <f>(G10+M10)/($G$7+$G$8+$G$11+$M$7+$M$8+$M$11)*100</f>
        <v>0</v>
      </c>
      <c r="O10" s="70">
        <v>0</v>
      </c>
      <c r="P10" s="63">
        <v>0</v>
      </c>
      <c r="Q10" s="104">
        <v>0</v>
      </c>
      <c r="R10" s="113">
        <v>0</v>
      </c>
      <c r="S10" s="67">
        <v>0</v>
      </c>
      <c r="T10" s="64"/>
      <c r="U10" s="64"/>
      <c r="V10" s="39"/>
      <c r="W10" s="39"/>
      <c r="X10" s="39"/>
    </row>
    <row r="11" spans="1:24" ht="36">
      <c r="A11" s="33" t="s">
        <v>15</v>
      </c>
      <c r="B11" s="14" t="s">
        <v>94</v>
      </c>
      <c r="C11" s="67">
        <v>0</v>
      </c>
      <c r="D11" s="67">
        <v>0</v>
      </c>
      <c r="E11" s="67">
        <v>0</v>
      </c>
      <c r="F11" s="67">
        <v>0</v>
      </c>
      <c r="G11" s="68">
        <f>D11+E11+F11</f>
        <v>0</v>
      </c>
      <c r="H11" s="62">
        <f>G11/($G$12-$G$9-$G$10)*100</f>
        <v>0</v>
      </c>
      <c r="I11" s="69">
        <f>G11</f>
        <v>0</v>
      </c>
      <c r="J11" s="70">
        <v>0</v>
      </c>
      <c r="K11" s="69">
        <f>I11+J11</f>
        <v>0</v>
      </c>
      <c r="L11" s="63">
        <v>0</v>
      </c>
      <c r="M11" s="70">
        <v>0</v>
      </c>
      <c r="N11" s="63">
        <f>(G11+M11)/($G$7+$G$8+$G$11+$M$7+$M$8+$M$11)*100</f>
        <v>0</v>
      </c>
      <c r="O11" s="70">
        <v>0</v>
      </c>
      <c r="P11" s="63">
        <v>0</v>
      </c>
      <c r="Q11" s="104">
        <v>0</v>
      </c>
      <c r="R11" s="113">
        <v>0</v>
      </c>
      <c r="S11" s="67">
        <v>0</v>
      </c>
      <c r="T11" s="64"/>
      <c r="U11" s="64"/>
      <c r="V11" s="39"/>
      <c r="W11" s="39"/>
      <c r="X11" s="39"/>
    </row>
    <row r="12" spans="1:24" s="32" customFormat="1" ht="15">
      <c r="A12" s="33"/>
      <c r="B12" s="33" t="s">
        <v>9</v>
      </c>
      <c r="C12" s="73">
        <f>SUM(C7:C11)</f>
        <v>2675</v>
      </c>
      <c r="D12" s="73">
        <f>SUM(D7:D11)</f>
        <v>52352295</v>
      </c>
      <c r="E12" s="73">
        <f aca="true" t="shared" si="0" ref="E12:S12">SUM(E7:E11)</f>
        <v>0</v>
      </c>
      <c r="F12" s="73">
        <f t="shared" si="0"/>
        <v>0</v>
      </c>
      <c r="G12" s="73">
        <f t="shared" si="0"/>
        <v>52352295</v>
      </c>
      <c r="H12" s="65">
        <f>G12/($G$12-$G$9-$G$10)*100</f>
        <v>100</v>
      </c>
      <c r="I12" s="74">
        <f t="shared" si="0"/>
        <v>52352295</v>
      </c>
      <c r="J12" s="74">
        <f t="shared" si="0"/>
        <v>0</v>
      </c>
      <c r="K12" s="74">
        <f>SUM(K7:K11)</f>
        <v>52352295</v>
      </c>
      <c r="L12" s="77">
        <v>0</v>
      </c>
      <c r="M12" s="74">
        <f>SUM(M7:M11)</f>
        <v>0</v>
      </c>
      <c r="N12" s="77"/>
      <c r="O12" s="73">
        <f>SUM(O7:O11)</f>
        <v>11259995</v>
      </c>
      <c r="P12" s="77">
        <f>O12/G12*100</f>
        <v>21.50812108619116</v>
      </c>
      <c r="Q12" s="73">
        <f t="shared" si="0"/>
        <v>3296561</v>
      </c>
      <c r="R12" s="78">
        <f>Q12/G12*100</f>
        <v>6.29687963058735</v>
      </c>
      <c r="S12" s="73">
        <f t="shared" si="0"/>
        <v>52074195</v>
      </c>
      <c r="T12" s="66"/>
      <c r="U12" s="66"/>
      <c r="V12" s="41"/>
      <c r="W12" s="41"/>
      <c r="X12" s="41"/>
    </row>
    <row r="13" spans="1:24" ht="15">
      <c r="A13" s="39"/>
      <c r="B13" s="39"/>
      <c r="C13" s="39"/>
      <c r="D13" s="39"/>
      <c r="E13" s="39"/>
      <c r="F13" s="39"/>
      <c r="G13" s="39"/>
      <c r="H13" s="39"/>
      <c r="I13" s="39"/>
      <c r="J13" s="39"/>
      <c r="K13" s="39"/>
      <c r="L13" s="39"/>
      <c r="M13" s="39"/>
      <c r="N13" s="39"/>
      <c r="O13" s="39"/>
      <c r="P13" s="39"/>
      <c r="Q13" s="39"/>
      <c r="R13" s="39"/>
      <c r="S13" s="39"/>
      <c r="T13" s="39"/>
      <c r="U13" s="39"/>
      <c r="V13" s="39"/>
      <c r="W13" s="39"/>
      <c r="X13" s="39"/>
    </row>
    <row r="14" spans="1:24" ht="15">
      <c r="A14" s="39"/>
      <c r="B14" s="39"/>
      <c r="C14" s="39"/>
      <c r="D14" s="39"/>
      <c r="E14" s="39"/>
      <c r="F14" s="39"/>
      <c r="G14" s="39"/>
      <c r="H14" s="39"/>
      <c r="I14" s="39"/>
      <c r="J14" s="39"/>
      <c r="K14" s="39"/>
      <c r="L14" s="39"/>
      <c r="M14" s="39"/>
      <c r="N14" s="39"/>
      <c r="O14" s="39"/>
      <c r="P14" s="39"/>
      <c r="Q14" s="39"/>
      <c r="R14" s="39"/>
      <c r="S14" s="39"/>
      <c r="T14" s="39"/>
      <c r="U14" s="39"/>
      <c r="V14" s="39"/>
      <c r="W14" s="39"/>
      <c r="X14" s="39"/>
    </row>
  </sheetData>
  <sheetProtection/>
  <mergeCells count="24">
    <mergeCell ref="A1:M1"/>
    <mergeCell ref="B3:B5"/>
    <mergeCell ref="A3:A5"/>
    <mergeCell ref="C3:C5"/>
    <mergeCell ref="D3:D5"/>
    <mergeCell ref="E3:E5"/>
    <mergeCell ref="S3:S5"/>
    <mergeCell ref="G3:G5"/>
    <mergeCell ref="L4:L5"/>
    <mergeCell ref="P4:P5"/>
    <mergeCell ref="Q4:Q5"/>
    <mergeCell ref="N3:N5"/>
    <mergeCell ref="O4:O5"/>
    <mergeCell ref="I3:L3"/>
    <mergeCell ref="O3:P3"/>
    <mergeCell ref="Q3:R3"/>
    <mergeCell ref="R4:R5"/>
    <mergeCell ref="I6:L6"/>
    <mergeCell ref="O6:P6"/>
    <mergeCell ref="F3:F5"/>
    <mergeCell ref="H3:H5"/>
    <mergeCell ref="M3:M5"/>
    <mergeCell ref="I4:K4"/>
    <mergeCell ref="Q6:R6"/>
  </mergeCells>
  <printOptions/>
  <pageMargins left="0.2" right="0.2" top="0.25" bottom="0.25" header="0.3" footer="0.3"/>
  <pageSetup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U39"/>
  <sheetViews>
    <sheetView showGridLines="0" workbookViewId="0" topLeftCell="F18">
      <selection activeCell="T31" sqref="T31"/>
    </sheetView>
  </sheetViews>
  <sheetFormatPr defaultColWidth="9.140625" defaultRowHeight="15"/>
  <cols>
    <col min="1" max="1" width="3.421875" style="57" bestFit="1" customWidth="1"/>
    <col min="2" max="2" width="15.7109375" style="42" customWidth="1"/>
    <col min="3" max="3" width="10.57421875" style="42" bestFit="1" customWidth="1"/>
    <col min="4" max="4" width="9.57421875" style="42" bestFit="1" customWidth="1"/>
    <col min="5" max="5" width="15.140625" style="42" bestFit="1" customWidth="1"/>
    <col min="6" max="7" width="8.00390625" style="42" customWidth="1"/>
    <col min="8" max="8" width="15.140625" style="42" bestFit="1" customWidth="1"/>
    <col min="9" max="9" width="7.7109375" style="42" customWidth="1"/>
    <col min="10" max="10" width="12.140625" style="42" bestFit="1" customWidth="1"/>
    <col min="11" max="11" width="7.28125" style="42" bestFit="1" customWidth="1"/>
    <col min="12" max="12" width="12.140625" style="42" bestFit="1" customWidth="1"/>
    <col min="13" max="13" width="6.421875" style="42" customWidth="1"/>
    <col min="14" max="14" width="7.8515625" style="42" customWidth="1"/>
    <col min="15" max="15" width="12.00390625" style="42" customWidth="1"/>
    <col min="16" max="16" width="15.421875" style="42" bestFit="1" customWidth="1"/>
    <col min="17" max="17" width="11.00390625" style="42" bestFit="1" customWidth="1"/>
    <col min="18" max="18" width="15.140625" style="42" bestFit="1" customWidth="1"/>
    <col min="19" max="19" width="11.00390625" style="42" bestFit="1" customWidth="1"/>
    <col min="20" max="20" width="15.00390625" style="42" bestFit="1" customWidth="1"/>
    <col min="21" max="16384" width="9.140625" style="42" customWidth="1"/>
  </cols>
  <sheetData>
    <row r="1" spans="1:20" ht="23.25">
      <c r="A1" s="139" t="s">
        <v>83</v>
      </c>
      <c r="B1" s="139"/>
      <c r="C1" s="139"/>
      <c r="D1" s="139"/>
      <c r="E1" s="139"/>
      <c r="F1" s="139"/>
      <c r="G1" s="139"/>
      <c r="H1" s="139"/>
      <c r="I1" s="139"/>
      <c r="J1" s="139"/>
      <c r="K1" s="139"/>
      <c r="L1" s="139"/>
      <c r="M1" s="139"/>
      <c r="N1" s="139"/>
      <c r="O1" s="139"/>
      <c r="P1" s="139"/>
      <c r="Q1" s="139"/>
      <c r="R1" s="139"/>
      <c r="S1" s="139"/>
      <c r="T1" s="139"/>
    </row>
    <row r="3" spans="1:20" s="43" customFormat="1" ht="60.75" customHeight="1">
      <c r="A3" s="135"/>
      <c r="B3" s="143" t="s">
        <v>152</v>
      </c>
      <c r="C3" s="152" t="s">
        <v>154</v>
      </c>
      <c r="D3" s="143" t="s">
        <v>156</v>
      </c>
      <c r="E3" s="143" t="s">
        <v>157</v>
      </c>
      <c r="F3" s="143" t="s">
        <v>159</v>
      </c>
      <c r="G3" s="143" t="s">
        <v>160</v>
      </c>
      <c r="H3" s="143" t="s">
        <v>130</v>
      </c>
      <c r="I3" s="143" t="s">
        <v>168</v>
      </c>
      <c r="J3" s="134" t="s">
        <v>162</v>
      </c>
      <c r="K3" s="134"/>
      <c r="L3" s="134"/>
      <c r="M3" s="134"/>
      <c r="N3" s="143" t="s">
        <v>164</v>
      </c>
      <c r="O3" s="143" t="s">
        <v>166</v>
      </c>
      <c r="P3" s="134" t="s">
        <v>170</v>
      </c>
      <c r="Q3" s="134"/>
      <c r="R3" s="134" t="s">
        <v>171</v>
      </c>
      <c r="S3" s="134"/>
      <c r="T3" s="143" t="s">
        <v>172</v>
      </c>
    </row>
    <row r="4" spans="1:20" s="43" customFormat="1" ht="38.25" customHeight="1">
      <c r="A4" s="135"/>
      <c r="B4" s="144"/>
      <c r="C4" s="153"/>
      <c r="D4" s="144"/>
      <c r="E4" s="144"/>
      <c r="F4" s="144"/>
      <c r="G4" s="144"/>
      <c r="H4" s="144"/>
      <c r="I4" s="144"/>
      <c r="J4" s="135" t="s">
        <v>24</v>
      </c>
      <c r="K4" s="135"/>
      <c r="L4" s="135"/>
      <c r="M4" s="143" t="s">
        <v>25</v>
      </c>
      <c r="N4" s="144"/>
      <c r="O4" s="144"/>
      <c r="P4" s="152" t="s">
        <v>28</v>
      </c>
      <c r="Q4" s="143" t="s">
        <v>29</v>
      </c>
      <c r="R4" s="152" t="s">
        <v>28</v>
      </c>
      <c r="S4" s="143" t="s">
        <v>29</v>
      </c>
      <c r="T4" s="144"/>
    </row>
    <row r="5" spans="1:20" s="43" customFormat="1" ht="120" customHeight="1">
      <c r="A5" s="135"/>
      <c r="B5" s="145"/>
      <c r="C5" s="154"/>
      <c r="D5" s="145"/>
      <c r="E5" s="145"/>
      <c r="F5" s="145"/>
      <c r="G5" s="145"/>
      <c r="H5" s="145"/>
      <c r="I5" s="145"/>
      <c r="J5" s="90" t="s">
        <v>216</v>
      </c>
      <c r="K5" s="89" t="s">
        <v>217</v>
      </c>
      <c r="L5" s="49" t="s">
        <v>9</v>
      </c>
      <c r="M5" s="145"/>
      <c r="N5" s="145"/>
      <c r="O5" s="145"/>
      <c r="P5" s="154"/>
      <c r="Q5" s="145"/>
      <c r="R5" s="154"/>
      <c r="S5" s="145"/>
      <c r="T5" s="145"/>
    </row>
    <row r="6" spans="1:20" s="43" customFormat="1" ht="48">
      <c r="A6" s="48"/>
      <c r="B6" s="81" t="s">
        <v>153</v>
      </c>
      <c r="C6" s="82" t="s">
        <v>155</v>
      </c>
      <c r="D6" s="81" t="s">
        <v>126</v>
      </c>
      <c r="E6" s="81" t="s">
        <v>158</v>
      </c>
      <c r="F6" s="81" t="s">
        <v>128</v>
      </c>
      <c r="G6" s="81" t="s">
        <v>129</v>
      </c>
      <c r="H6" s="81" t="s">
        <v>161</v>
      </c>
      <c r="I6" s="81" t="s">
        <v>169</v>
      </c>
      <c r="J6" s="140" t="s">
        <v>163</v>
      </c>
      <c r="K6" s="141"/>
      <c r="L6" s="141"/>
      <c r="M6" s="142"/>
      <c r="N6" s="81" t="s">
        <v>165</v>
      </c>
      <c r="O6" s="81" t="s">
        <v>167</v>
      </c>
      <c r="P6" s="140" t="s">
        <v>140</v>
      </c>
      <c r="Q6" s="142"/>
      <c r="R6" s="140" t="s">
        <v>140</v>
      </c>
      <c r="S6" s="142"/>
      <c r="T6" s="81" t="s">
        <v>144</v>
      </c>
    </row>
    <row r="7" spans="1:20" s="47" customFormat="1" ht="12.75">
      <c r="A7" s="45" t="s">
        <v>39</v>
      </c>
      <c r="B7" s="40" t="s">
        <v>31</v>
      </c>
      <c r="C7" s="46"/>
      <c r="D7" s="46"/>
      <c r="E7" s="44"/>
      <c r="F7" s="44"/>
      <c r="G7" s="44"/>
      <c r="H7" s="44"/>
      <c r="I7" s="44"/>
      <c r="J7" s="40"/>
      <c r="K7" s="40"/>
      <c r="L7" s="40"/>
      <c r="M7" s="40"/>
      <c r="N7" s="40"/>
      <c r="O7" s="40"/>
      <c r="P7" s="40"/>
      <c r="Q7" s="40"/>
      <c r="R7" s="40"/>
      <c r="S7" s="40"/>
      <c r="T7" s="40"/>
    </row>
    <row r="8" spans="1:21" s="47" customFormat="1" ht="36.75" customHeight="1">
      <c r="A8" s="44" t="s">
        <v>30</v>
      </c>
      <c r="B8" s="38" t="s">
        <v>32</v>
      </c>
      <c r="C8" s="58"/>
      <c r="D8" s="58"/>
      <c r="E8" s="58"/>
      <c r="F8" s="58"/>
      <c r="G8" s="58"/>
      <c r="H8" s="58"/>
      <c r="I8" s="58"/>
      <c r="J8" s="58"/>
      <c r="K8" s="58"/>
      <c r="L8" s="58"/>
      <c r="M8" s="58"/>
      <c r="N8" s="59"/>
      <c r="O8" s="58"/>
      <c r="P8" s="58"/>
      <c r="Q8" s="58"/>
      <c r="R8" s="58"/>
      <c r="S8" s="58"/>
      <c r="T8" s="58"/>
      <c r="U8" s="60"/>
    </row>
    <row r="9" spans="1:20" s="47" customFormat="1" ht="36.75" customHeight="1">
      <c r="A9" s="44"/>
      <c r="B9" s="46" t="s">
        <v>111</v>
      </c>
      <c r="C9" s="97" t="s">
        <v>114</v>
      </c>
      <c r="D9" s="98">
        <v>1</v>
      </c>
      <c r="E9" s="99">
        <v>3535531</v>
      </c>
      <c r="F9" s="100">
        <v>0</v>
      </c>
      <c r="G9" s="100">
        <v>0</v>
      </c>
      <c r="H9" s="99">
        <f>E9+F9+G9</f>
        <v>3535531</v>
      </c>
      <c r="I9" s="101">
        <f>H9/('TABLE I '!$G$7+'TABLE I '!$G$8+'TABLE I '!$G$11)*100</f>
        <v>6.753344815160443</v>
      </c>
      <c r="J9" s="99">
        <f aca="true" t="shared" si="0" ref="J9:J14">H9</f>
        <v>3535531</v>
      </c>
      <c r="K9" s="100">
        <v>0</v>
      </c>
      <c r="L9" s="99">
        <f>J9+K9</f>
        <v>3535531</v>
      </c>
      <c r="M9" s="101">
        <f>L9/'TABLE I '!$K$12*100</f>
        <v>6.753344815160443</v>
      </c>
      <c r="N9" s="100">
        <v>0</v>
      </c>
      <c r="O9" s="101">
        <f>(H9+N9)/('TABLE I '!$G$12+'TABLE I '!$M$12-'TABLE I '!$G$10-'TABLE I '!$M$10)*100</f>
        <v>6.753344815160443</v>
      </c>
      <c r="P9" s="99">
        <v>260000</v>
      </c>
      <c r="Q9" s="101">
        <f>P9/H9*100</f>
        <v>7.353916568685157</v>
      </c>
      <c r="R9" s="99">
        <v>1670520</v>
      </c>
      <c r="S9" s="101">
        <f aca="true" t="shared" si="1" ref="S9:S14">R9/H9*100</f>
        <v>47.24947963969203</v>
      </c>
      <c r="T9" s="99">
        <v>3535531</v>
      </c>
    </row>
    <row r="10" spans="1:20" s="47" customFormat="1" ht="36.75" customHeight="1">
      <c r="A10" s="44"/>
      <c r="B10" s="96" t="s">
        <v>110</v>
      </c>
      <c r="C10" s="97" t="s">
        <v>115</v>
      </c>
      <c r="D10" s="98">
        <v>1</v>
      </c>
      <c r="E10" s="99">
        <v>1363007</v>
      </c>
      <c r="F10" s="100">
        <v>0</v>
      </c>
      <c r="G10" s="100">
        <v>0</v>
      </c>
      <c r="H10" s="99">
        <f aca="true" t="shared" si="2" ref="H10:H17">E10+F10+G10</f>
        <v>1363007</v>
      </c>
      <c r="I10" s="101">
        <f>H10/('TABLE I '!$G$7+'TABLE I '!$G$8+'TABLE I '!$G$11)*100</f>
        <v>2.6035286514182423</v>
      </c>
      <c r="J10" s="99">
        <f t="shared" si="0"/>
        <v>1363007</v>
      </c>
      <c r="K10" s="100">
        <v>0</v>
      </c>
      <c r="L10" s="99">
        <f aca="true" t="shared" si="3" ref="L10:L21">J10+K10</f>
        <v>1363007</v>
      </c>
      <c r="M10" s="101">
        <f>L10/'TABLE I '!$K$12*100</f>
        <v>2.6035286514182423</v>
      </c>
      <c r="N10" s="100">
        <v>0</v>
      </c>
      <c r="O10" s="101">
        <f>(H10+N10)/('TABLE I '!$G$12+'TABLE I '!$M$12-'TABLE I '!$G$10-'TABLE I '!$M$10)*100</f>
        <v>2.6035286514182423</v>
      </c>
      <c r="P10" s="99">
        <v>110000</v>
      </c>
      <c r="Q10" s="101">
        <f aca="true" t="shared" si="4" ref="Q10:Q23">P10/H10*100</f>
        <v>8.070391421320654</v>
      </c>
      <c r="R10" s="100">
        <v>0</v>
      </c>
      <c r="S10" s="101">
        <f t="shared" si="1"/>
        <v>0</v>
      </c>
      <c r="T10" s="99">
        <v>1363007</v>
      </c>
    </row>
    <row r="11" spans="1:20" s="47" customFormat="1" ht="36.75" customHeight="1">
      <c r="A11" s="44"/>
      <c r="B11" s="46" t="s">
        <v>112</v>
      </c>
      <c r="C11" s="97" t="s">
        <v>116</v>
      </c>
      <c r="D11" s="98">
        <v>1</v>
      </c>
      <c r="E11" s="99">
        <v>3408316</v>
      </c>
      <c r="F11" s="100">
        <v>0</v>
      </c>
      <c r="G11" s="100">
        <v>0</v>
      </c>
      <c r="H11" s="99">
        <f t="shared" si="2"/>
        <v>3408316</v>
      </c>
      <c r="I11" s="101">
        <f>H11/('TABLE I '!$G$7+'TABLE I '!$G$8+'TABLE I '!$G$11)*100</f>
        <v>6.5103468720903255</v>
      </c>
      <c r="J11" s="99">
        <f t="shared" si="0"/>
        <v>3408316</v>
      </c>
      <c r="K11" s="100">
        <v>0</v>
      </c>
      <c r="L11" s="99">
        <f t="shared" si="3"/>
        <v>3408316</v>
      </c>
      <c r="M11" s="101">
        <f>L11/'TABLE I '!$K$12*100</f>
        <v>6.5103468720903255</v>
      </c>
      <c r="N11" s="100">
        <v>0</v>
      </c>
      <c r="O11" s="101">
        <f>(H11+N11)/('TABLE I '!$G$12+'TABLE I '!$M$12-'TABLE I '!$G$10-'TABLE I '!$M$10)*100</f>
        <v>6.5103468720903255</v>
      </c>
      <c r="P11" s="99">
        <v>220000</v>
      </c>
      <c r="Q11" s="101">
        <f t="shared" si="4"/>
        <v>6.454800552530927</v>
      </c>
      <c r="R11" s="99">
        <v>1626041</v>
      </c>
      <c r="S11" s="101">
        <f t="shared" si="1"/>
        <v>47.708047023808824</v>
      </c>
      <c r="T11" s="99">
        <v>3408316</v>
      </c>
    </row>
    <row r="12" spans="1:20" s="47" customFormat="1" ht="36.75" customHeight="1">
      <c r="A12" s="44"/>
      <c r="B12" s="46" t="s">
        <v>113</v>
      </c>
      <c r="C12" s="97" t="s">
        <v>117</v>
      </c>
      <c r="D12" s="98">
        <v>1</v>
      </c>
      <c r="E12" s="99">
        <v>1431662</v>
      </c>
      <c r="F12" s="100">
        <v>0</v>
      </c>
      <c r="G12" s="100">
        <v>0</v>
      </c>
      <c r="H12" s="99">
        <f t="shared" si="2"/>
        <v>1431662</v>
      </c>
      <c r="I12" s="101">
        <f>H12/('TABLE I '!$G$7+'TABLE I '!$G$8+'TABLE I '!$G$11)*100</f>
        <v>2.7346690340891455</v>
      </c>
      <c r="J12" s="99">
        <f t="shared" si="0"/>
        <v>1431662</v>
      </c>
      <c r="K12" s="100">
        <v>0</v>
      </c>
      <c r="L12" s="99">
        <f t="shared" si="3"/>
        <v>1431662</v>
      </c>
      <c r="M12" s="101">
        <f>L12/'TABLE I '!$K$12*100</f>
        <v>2.7346690340891455</v>
      </c>
      <c r="N12" s="100">
        <v>0</v>
      </c>
      <c r="O12" s="101">
        <f>(H12+N12)/('TABLE I '!$G$12+'TABLE I '!$M$12-'TABLE I '!$G$10-'TABLE I '!$M$10)*100</f>
        <v>2.7346690340891455</v>
      </c>
      <c r="P12" s="99">
        <v>270000</v>
      </c>
      <c r="Q12" s="101">
        <f t="shared" si="4"/>
        <v>18.859200006705493</v>
      </c>
      <c r="R12" s="100">
        <v>0</v>
      </c>
      <c r="S12" s="101">
        <f t="shared" si="1"/>
        <v>0</v>
      </c>
      <c r="T12" s="99">
        <v>1431662</v>
      </c>
    </row>
    <row r="13" spans="1:20" s="47" customFormat="1" ht="36.75" customHeight="1">
      <c r="A13" s="44"/>
      <c r="B13" s="102" t="s">
        <v>118</v>
      </c>
      <c r="C13" s="97" t="s">
        <v>120</v>
      </c>
      <c r="D13" s="103">
        <v>1</v>
      </c>
      <c r="E13" s="99">
        <v>471578</v>
      </c>
      <c r="F13" s="100">
        <v>0</v>
      </c>
      <c r="G13" s="100">
        <v>0</v>
      </c>
      <c r="H13" s="99">
        <f t="shared" si="2"/>
        <v>471578</v>
      </c>
      <c r="I13" s="101">
        <f>H13/('TABLE I '!$G$7+'TABLE I '!$G$8+'TABLE I '!$G$11)*100</f>
        <v>0.9007780843227599</v>
      </c>
      <c r="J13" s="99">
        <f t="shared" si="0"/>
        <v>471578</v>
      </c>
      <c r="K13" s="100">
        <v>0</v>
      </c>
      <c r="L13" s="99">
        <f t="shared" si="3"/>
        <v>471578</v>
      </c>
      <c r="M13" s="101">
        <f>L13/'TABLE I '!$K$12*100</f>
        <v>0.9007780843227599</v>
      </c>
      <c r="N13" s="100">
        <v>0</v>
      </c>
      <c r="O13" s="101">
        <f>(H13+N13)/('TABLE I '!$G$12+'TABLE I '!$M$12-'TABLE I '!$G$10-'TABLE I '!$M$10)*100</f>
        <v>0.9007780843227599</v>
      </c>
      <c r="P13" s="100">
        <v>0</v>
      </c>
      <c r="Q13" s="101">
        <f t="shared" si="4"/>
        <v>0</v>
      </c>
      <c r="R13" s="100">
        <v>0</v>
      </c>
      <c r="S13" s="101">
        <f t="shared" si="1"/>
        <v>0</v>
      </c>
      <c r="T13" s="99">
        <v>471578</v>
      </c>
    </row>
    <row r="14" spans="1:20" s="47" customFormat="1" ht="36.75" customHeight="1">
      <c r="A14" s="44"/>
      <c r="B14" s="102" t="s">
        <v>119</v>
      </c>
      <c r="C14" s="97" t="s">
        <v>121</v>
      </c>
      <c r="D14" s="103">
        <v>1</v>
      </c>
      <c r="E14" s="99">
        <v>21815</v>
      </c>
      <c r="F14" s="100">
        <v>0</v>
      </c>
      <c r="G14" s="100">
        <v>0</v>
      </c>
      <c r="H14" s="99">
        <f t="shared" si="2"/>
        <v>21815</v>
      </c>
      <c r="I14" s="101">
        <f>H14/('TABLE I '!$G$7+'TABLE I '!$G$8+'TABLE I '!$G$11)*100</f>
        <v>0.041669615439017524</v>
      </c>
      <c r="J14" s="99">
        <f t="shared" si="0"/>
        <v>21815</v>
      </c>
      <c r="K14" s="100">
        <v>0</v>
      </c>
      <c r="L14" s="99">
        <f t="shared" si="3"/>
        <v>21815</v>
      </c>
      <c r="M14" s="101">
        <f>L14/'TABLE I '!$K$12*100</f>
        <v>0.041669615439017524</v>
      </c>
      <c r="N14" s="100">
        <v>0</v>
      </c>
      <c r="O14" s="101">
        <f>(H14+N14)/('TABLE I '!$G$12+'TABLE I '!$M$12-'TABLE I '!$G$10-'TABLE I '!$M$10)*100</f>
        <v>0.041669615439017524</v>
      </c>
      <c r="P14" s="100">
        <v>0</v>
      </c>
      <c r="Q14" s="101">
        <f t="shared" si="4"/>
        <v>0</v>
      </c>
      <c r="R14" s="100">
        <v>0</v>
      </c>
      <c r="S14" s="101">
        <f t="shared" si="1"/>
        <v>0</v>
      </c>
      <c r="T14" s="99">
        <v>21815</v>
      </c>
    </row>
    <row r="15" spans="1:20" s="47" customFormat="1" ht="21">
      <c r="A15" s="44"/>
      <c r="B15" s="102" t="s">
        <v>218</v>
      </c>
      <c r="C15" s="97"/>
      <c r="D15" s="104">
        <f>SUM(D9:D14)</f>
        <v>6</v>
      </c>
      <c r="E15" s="104">
        <f>SUM(E9:E14)</f>
        <v>10231909</v>
      </c>
      <c r="F15" s="104">
        <f>SUM(F9:F14)</f>
        <v>0</v>
      </c>
      <c r="G15" s="104">
        <f>SUM(G9:G14)</f>
        <v>0</v>
      </c>
      <c r="H15" s="104">
        <f>SUM(H9:H14)</f>
        <v>10231909</v>
      </c>
      <c r="I15" s="101">
        <f>H15/('TABLE I '!$G$7+'TABLE I '!$G$8+'TABLE I '!$G$11)*100</f>
        <v>19.544337072519934</v>
      </c>
      <c r="J15" s="104">
        <f>SUM(J9:J14)</f>
        <v>10231909</v>
      </c>
      <c r="K15" s="104">
        <f>SUM(K9:K14)</f>
        <v>0</v>
      </c>
      <c r="L15" s="104">
        <f>SUM(L9:L14)</f>
        <v>10231909</v>
      </c>
      <c r="M15" s="101">
        <f>L15/'TABLE I '!$K$12*100</f>
        <v>19.544337072519934</v>
      </c>
      <c r="N15" s="100">
        <v>0</v>
      </c>
      <c r="O15" s="101">
        <f>(H15+N15)/('TABLE I '!$G$12+'TABLE I '!$M$12-'TABLE I '!$G$10-'TABLE I '!$M$10)*100</f>
        <v>19.544337072519934</v>
      </c>
      <c r="P15" s="104">
        <f>SUM(P9:P14)</f>
        <v>860000</v>
      </c>
      <c r="Q15" s="101">
        <f>P15/H15*100</f>
        <v>8.405078661274255</v>
      </c>
      <c r="R15" s="104">
        <f>SUM(R9:R14)</f>
        <v>3296561</v>
      </c>
      <c r="S15" s="101">
        <f>R15/H15*100</f>
        <v>32.218435484522004</v>
      </c>
      <c r="T15" s="104">
        <f>SUM(T9:T14)</f>
        <v>10231909</v>
      </c>
    </row>
    <row r="16" spans="1:20" s="47" customFormat="1" ht="36">
      <c r="A16" s="44" t="s">
        <v>33</v>
      </c>
      <c r="B16" s="96" t="s">
        <v>34</v>
      </c>
      <c r="C16" s="46">
        <v>0</v>
      </c>
      <c r="D16" s="100">
        <v>0</v>
      </c>
      <c r="E16" s="100">
        <v>0</v>
      </c>
      <c r="F16" s="100">
        <v>0</v>
      </c>
      <c r="G16" s="100">
        <v>0</v>
      </c>
      <c r="H16" s="99">
        <f t="shared" si="2"/>
        <v>0</v>
      </c>
      <c r="I16" s="101">
        <f>H16/('TABLE I '!$G$7+'TABLE I '!$G$8+'TABLE I '!$G$11)*100</f>
        <v>0</v>
      </c>
      <c r="J16" s="99">
        <f>H16</f>
        <v>0</v>
      </c>
      <c r="K16" s="100">
        <v>0</v>
      </c>
      <c r="L16" s="99">
        <f t="shared" si="3"/>
        <v>0</v>
      </c>
      <c r="M16" s="101">
        <f>L16/'TABLE I '!$G$12*100</f>
        <v>0</v>
      </c>
      <c r="N16" s="100">
        <v>0</v>
      </c>
      <c r="O16" s="101">
        <f>(H16+N16)/('TABLE I '!$G$12+'TABLE I '!$M$12-'TABLE I '!$G$10-'TABLE I '!$M$10)*100</f>
        <v>0</v>
      </c>
      <c r="P16" s="100">
        <v>0</v>
      </c>
      <c r="Q16" s="101">
        <v>0</v>
      </c>
      <c r="R16" s="100">
        <v>0</v>
      </c>
      <c r="S16" s="101">
        <v>0</v>
      </c>
      <c r="T16" s="100"/>
    </row>
    <row r="17" spans="1:20" s="47" customFormat="1" ht="36">
      <c r="A17" s="44" t="s">
        <v>35</v>
      </c>
      <c r="B17" s="96" t="s">
        <v>36</v>
      </c>
      <c r="C17" s="46">
        <v>0</v>
      </c>
      <c r="D17" s="100">
        <v>0</v>
      </c>
      <c r="E17" s="100">
        <v>0</v>
      </c>
      <c r="F17" s="100">
        <v>0</v>
      </c>
      <c r="G17" s="100">
        <v>0</v>
      </c>
      <c r="H17" s="99">
        <f t="shared" si="2"/>
        <v>0</v>
      </c>
      <c r="I17" s="101">
        <f>H17/('TABLE I '!$G$7+'TABLE I '!$G$8+'TABLE I '!$G$11)*100</f>
        <v>0</v>
      </c>
      <c r="J17" s="99">
        <f>H17</f>
        <v>0</v>
      </c>
      <c r="K17" s="100">
        <v>0</v>
      </c>
      <c r="L17" s="99">
        <f t="shared" si="3"/>
        <v>0</v>
      </c>
      <c r="M17" s="101">
        <f>L17/'TABLE I '!$G$12*100</f>
        <v>0</v>
      </c>
      <c r="N17" s="100">
        <v>0</v>
      </c>
      <c r="O17" s="101">
        <f>(H17+N17)/('TABLE I '!$G$12+'TABLE I '!$M$12-'TABLE I '!$G$10-'TABLE I '!$M$10)*100</f>
        <v>0</v>
      </c>
      <c r="P17" s="100">
        <v>0</v>
      </c>
      <c r="Q17" s="101">
        <v>0</v>
      </c>
      <c r="R17" s="100">
        <v>0</v>
      </c>
      <c r="S17" s="101">
        <v>0</v>
      </c>
      <c r="T17" s="100">
        <v>0</v>
      </c>
    </row>
    <row r="18" spans="1:20" s="47" customFormat="1" ht="12.75">
      <c r="A18" s="44" t="s">
        <v>37</v>
      </c>
      <c r="B18" s="96" t="s">
        <v>38</v>
      </c>
      <c r="C18" s="46"/>
      <c r="D18" s="100"/>
      <c r="E18" s="100"/>
      <c r="F18" s="100"/>
      <c r="G18" s="100"/>
      <c r="H18" s="100"/>
      <c r="I18" s="101"/>
      <c r="J18" s="99">
        <f>H18</f>
        <v>0</v>
      </c>
      <c r="K18" s="100">
        <v>0</v>
      </c>
      <c r="L18" s="99">
        <f t="shared" si="3"/>
        <v>0</v>
      </c>
      <c r="M18" s="101">
        <f>L18/'TABLE I '!$G$12*100</f>
        <v>0</v>
      </c>
      <c r="N18" s="100">
        <v>0</v>
      </c>
      <c r="O18" s="101">
        <f>(H18+N18)/('TABLE I '!$G$12+'TABLE I '!$M$12-'TABLE I '!$G$10-'TABLE I '!$M$10)*100</f>
        <v>0</v>
      </c>
      <c r="P18" s="100">
        <v>0</v>
      </c>
      <c r="Q18" s="101">
        <v>0</v>
      </c>
      <c r="R18" s="100"/>
      <c r="S18" s="101">
        <v>0</v>
      </c>
      <c r="T18" s="100"/>
    </row>
    <row r="19" spans="1:20" s="47" customFormat="1" ht="12.75">
      <c r="A19" s="44"/>
      <c r="B19" s="105" t="s">
        <v>105</v>
      </c>
      <c r="C19" s="97"/>
      <c r="D19" s="103"/>
      <c r="E19" s="99"/>
      <c r="F19" s="100"/>
      <c r="G19" s="100"/>
      <c r="H19" s="99"/>
      <c r="I19" s="101"/>
      <c r="J19" s="99"/>
      <c r="K19" s="100"/>
      <c r="L19" s="99"/>
      <c r="M19" s="101"/>
      <c r="N19" s="100"/>
      <c r="O19" s="101"/>
      <c r="P19" s="100"/>
      <c r="Q19" s="101"/>
      <c r="R19" s="100"/>
      <c r="S19" s="101"/>
      <c r="T19" s="99"/>
    </row>
    <row r="20" spans="1:20" s="47" customFormat="1" ht="31.5">
      <c r="A20" s="44"/>
      <c r="B20" s="106" t="s">
        <v>106</v>
      </c>
      <c r="C20" s="107" t="s">
        <v>108</v>
      </c>
      <c r="D20" s="100">
        <v>1</v>
      </c>
      <c r="E20" s="99">
        <v>9566575</v>
      </c>
      <c r="F20" s="100">
        <v>0</v>
      </c>
      <c r="G20" s="100">
        <v>0</v>
      </c>
      <c r="H20" s="99">
        <f>E20+F20+G20</f>
        <v>9566575</v>
      </c>
      <c r="I20" s="101">
        <f>H20/('TABLE I '!$G$7+'TABLE I '!$G$8+'TABLE I '!$G$11)*100</f>
        <v>18.27345868982439</v>
      </c>
      <c r="J20" s="99">
        <f>H20</f>
        <v>9566575</v>
      </c>
      <c r="K20" s="100">
        <v>0</v>
      </c>
      <c r="L20" s="99">
        <f t="shared" si="3"/>
        <v>9566575</v>
      </c>
      <c r="M20" s="101">
        <f>L20/'TABLE I '!$K$12*100</f>
        <v>18.27345868982439</v>
      </c>
      <c r="N20" s="100">
        <v>0</v>
      </c>
      <c r="O20" s="101">
        <f>(H20+N20)/('TABLE I '!$G$12+'TABLE I '!$M$12-'TABLE I '!$G$10-'TABLE I '!$M$10)*100</f>
        <v>18.27345868982439</v>
      </c>
      <c r="P20" s="100">
        <v>0</v>
      </c>
      <c r="Q20" s="101">
        <f t="shared" si="4"/>
        <v>0</v>
      </c>
      <c r="R20" s="100">
        <v>0</v>
      </c>
      <c r="S20" s="101">
        <f>R20/H20*100</f>
        <v>0</v>
      </c>
      <c r="T20" s="99">
        <v>9566575</v>
      </c>
    </row>
    <row r="21" spans="1:20" s="47" customFormat="1" ht="31.5">
      <c r="A21" s="44"/>
      <c r="B21" s="106" t="s">
        <v>107</v>
      </c>
      <c r="C21" s="107" t="s">
        <v>109</v>
      </c>
      <c r="D21" s="103">
        <v>1</v>
      </c>
      <c r="E21" s="99">
        <v>5383501</v>
      </c>
      <c r="F21" s="100">
        <v>0</v>
      </c>
      <c r="G21" s="100">
        <v>0</v>
      </c>
      <c r="H21" s="99">
        <f>E21+F21+G21</f>
        <v>5383501</v>
      </c>
      <c r="I21" s="101">
        <f>H21/('TABLE I '!$G$7+'TABLE I '!$G$8+'TABLE I '!$G$11)*100</f>
        <v>10.283218720401848</v>
      </c>
      <c r="J21" s="99">
        <f>H21</f>
        <v>5383501</v>
      </c>
      <c r="K21" s="100">
        <v>0</v>
      </c>
      <c r="L21" s="99">
        <f t="shared" si="3"/>
        <v>5383501</v>
      </c>
      <c r="M21" s="101">
        <f>L21/'TABLE I '!$K$12*100</f>
        <v>10.283218720401848</v>
      </c>
      <c r="N21" s="100">
        <v>0</v>
      </c>
      <c r="O21" s="101">
        <f>(H21+N21)/('TABLE I '!$G$12+'TABLE I '!$M$12-'TABLE I '!$G$10-'TABLE I '!$M$10)*100</f>
        <v>10.283218720401848</v>
      </c>
      <c r="P21" s="99">
        <v>2400000</v>
      </c>
      <c r="Q21" s="101">
        <f t="shared" si="4"/>
        <v>44.58065485638435</v>
      </c>
      <c r="R21" s="100">
        <v>0</v>
      </c>
      <c r="S21" s="101">
        <f>R21/H21*100</f>
        <v>0</v>
      </c>
      <c r="T21" s="99">
        <v>5383501</v>
      </c>
    </row>
    <row r="22" spans="1:20" s="47" customFormat="1" ht="12.75">
      <c r="A22" s="44"/>
      <c r="B22" s="106" t="s">
        <v>219</v>
      </c>
      <c r="C22" s="107"/>
      <c r="D22" s="104">
        <f>SUM(D20:D21)</f>
        <v>2</v>
      </c>
      <c r="E22" s="104">
        <f>SUM(E20:E21)</f>
        <v>14950076</v>
      </c>
      <c r="F22" s="104">
        <f>SUM(F20:F21)</f>
        <v>0</v>
      </c>
      <c r="G22" s="104">
        <f>SUM(G20:G21)</f>
        <v>0</v>
      </c>
      <c r="H22" s="104">
        <f>SUM(H20:H21)</f>
        <v>14950076</v>
      </c>
      <c r="I22" s="101">
        <f>H22/('TABLE I '!$G$7+'TABLE I '!$G$8+'TABLE I '!$G$11)*100</f>
        <v>28.55667741022624</v>
      </c>
      <c r="J22" s="104">
        <f>SUM(J20:J21)</f>
        <v>14950076</v>
      </c>
      <c r="K22" s="104">
        <f>SUM(K20:K21)</f>
        <v>0</v>
      </c>
      <c r="L22" s="104">
        <f>SUM(L20:L21)</f>
        <v>14950076</v>
      </c>
      <c r="M22" s="110">
        <f>SUM(M20:M21)</f>
        <v>28.55667741022624</v>
      </c>
      <c r="N22" s="104">
        <f>SUM(N20:N21)</f>
        <v>0</v>
      </c>
      <c r="O22" s="101">
        <f>(H22+N22)/('TABLE I '!$G$12+'TABLE I '!$M$12-'TABLE I '!$G$10-'TABLE I '!$M$10)*100</f>
        <v>28.55667741022624</v>
      </c>
      <c r="P22" s="104">
        <f>SUM(P20:P21)</f>
        <v>2400000</v>
      </c>
      <c r="Q22" s="101">
        <f t="shared" si="4"/>
        <v>16.053430096275097</v>
      </c>
      <c r="R22" s="104">
        <f>SUM(R20:R21)</f>
        <v>0</v>
      </c>
      <c r="S22" s="101">
        <f>R22/H22*100</f>
        <v>0</v>
      </c>
      <c r="T22" s="104">
        <f>SUM(T20:T21)</f>
        <v>14950076</v>
      </c>
    </row>
    <row r="23" spans="1:20" s="50" customFormat="1" ht="12.75">
      <c r="A23" s="48"/>
      <c r="B23" s="108" t="s">
        <v>220</v>
      </c>
      <c r="C23" s="108"/>
      <c r="D23" s="104">
        <f>D15+D22</f>
        <v>8</v>
      </c>
      <c r="E23" s="104">
        <f>E15+E22</f>
        <v>25181985</v>
      </c>
      <c r="F23" s="104">
        <f>F15+F22</f>
        <v>0</v>
      </c>
      <c r="G23" s="104">
        <f>G15+G22</f>
        <v>0</v>
      </c>
      <c r="H23" s="104">
        <f>H15+H22</f>
        <v>25181985</v>
      </c>
      <c r="I23" s="101">
        <f>H23/('TABLE I '!$G$7+'TABLE I '!$G$8+'TABLE I '!$G$11)*100</f>
        <v>48.10101448274617</v>
      </c>
      <c r="J23" s="104">
        <f>J15+J22</f>
        <v>25181985</v>
      </c>
      <c r="K23" s="104">
        <f>K15+K22</f>
        <v>0</v>
      </c>
      <c r="L23" s="104">
        <f>L15+L22</f>
        <v>25181985</v>
      </c>
      <c r="M23" s="101">
        <f>L23/'TABLE I '!$K$12*100</f>
        <v>48.10101448274617</v>
      </c>
      <c r="N23" s="104">
        <f>N15+N22</f>
        <v>0</v>
      </c>
      <c r="O23" s="101">
        <f>(H23+N23)/('TABLE I '!$G$12+'TABLE I '!$M$12-'TABLE I '!$G$10-'TABLE I '!$M$10)*100</f>
        <v>48.10101448274617</v>
      </c>
      <c r="P23" s="104">
        <f>P15+P22</f>
        <v>3260000</v>
      </c>
      <c r="Q23" s="101">
        <f t="shared" si="4"/>
        <v>12.945762615615886</v>
      </c>
      <c r="R23" s="104">
        <f>R15+R22</f>
        <v>3296561</v>
      </c>
      <c r="S23" s="101">
        <f>R23/H23*100</f>
        <v>13.090949740459301</v>
      </c>
      <c r="T23" s="104">
        <f>T15+T22</f>
        <v>25181985</v>
      </c>
    </row>
    <row r="24" spans="1:20" s="47" customFormat="1" ht="12.75">
      <c r="A24" s="51" t="s">
        <v>40</v>
      </c>
      <c r="B24" s="46" t="s">
        <v>41</v>
      </c>
      <c r="C24" s="46"/>
      <c r="D24" s="100"/>
      <c r="E24" s="100"/>
      <c r="F24" s="100"/>
      <c r="G24" s="100"/>
      <c r="H24" s="100"/>
      <c r="I24" s="101"/>
      <c r="J24" s="100"/>
      <c r="K24" s="100"/>
      <c r="L24" s="100"/>
      <c r="M24" s="101"/>
      <c r="N24" s="100"/>
      <c r="O24" s="101"/>
      <c r="P24" s="100"/>
      <c r="Q24" s="101"/>
      <c r="R24" s="100"/>
      <c r="S24" s="101"/>
      <c r="T24" s="100"/>
    </row>
    <row r="25" spans="1:20" s="47" customFormat="1" ht="60">
      <c r="A25" s="44" t="s">
        <v>30</v>
      </c>
      <c r="B25" s="96" t="s">
        <v>42</v>
      </c>
      <c r="C25" s="46"/>
      <c r="D25" s="100">
        <v>0</v>
      </c>
      <c r="E25" s="100">
        <v>0</v>
      </c>
      <c r="F25" s="100">
        <v>0</v>
      </c>
      <c r="G25" s="100">
        <v>0</v>
      </c>
      <c r="H25" s="100">
        <v>0</v>
      </c>
      <c r="I25" s="101">
        <f>H25/('TABLE I '!$G$7+'TABLE I '!$G$8+'TABLE I '!$G$11)*100</f>
        <v>0</v>
      </c>
      <c r="J25" s="99">
        <f>H25</f>
        <v>0</v>
      </c>
      <c r="K25" s="100">
        <v>0</v>
      </c>
      <c r="L25" s="100">
        <v>0</v>
      </c>
      <c r="M25" s="101">
        <f>L25/'TABLE I '!$G$12*100</f>
        <v>0</v>
      </c>
      <c r="N25" s="100">
        <v>0</v>
      </c>
      <c r="O25" s="101">
        <f>(H25+N25)/('TABLE I '!$G$12+'TABLE I '!$M$12-'TABLE I '!$G$10-'TABLE I '!$M$10)*100</f>
        <v>0</v>
      </c>
      <c r="P25" s="100">
        <v>0</v>
      </c>
      <c r="Q25" s="101">
        <v>0</v>
      </c>
      <c r="R25" s="100">
        <v>0</v>
      </c>
      <c r="S25" s="101">
        <v>0</v>
      </c>
      <c r="T25" s="100">
        <v>0</v>
      </c>
    </row>
    <row r="26" spans="1:20" s="47" customFormat="1" ht="12.75">
      <c r="A26" s="44" t="s">
        <v>33</v>
      </c>
      <c r="B26" s="46" t="s">
        <v>43</v>
      </c>
      <c r="C26" s="46"/>
      <c r="D26" s="100">
        <v>0</v>
      </c>
      <c r="E26" s="100">
        <v>0</v>
      </c>
      <c r="F26" s="100">
        <v>0</v>
      </c>
      <c r="G26" s="100">
        <v>0</v>
      </c>
      <c r="H26" s="100">
        <v>0</v>
      </c>
      <c r="I26" s="101">
        <f>H26/('TABLE I '!$G$7+'TABLE I '!$G$8+'TABLE I '!$G$11)*100</f>
        <v>0</v>
      </c>
      <c r="J26" s="99">
        <f>H26</f>
        <v>0</v>
      </c>
      <c r="K26" s="100">
        <v>0</v>
      </c>
      <c r="L26" s="100">
        <v>0</v>
      </c>
      <c r="M26" s="101">
        <f>L26/'TABLE I '!$G$12*100</f>
        <v>0</v>
      </c>
      <c r="N26" s="100">
        <v>0</v>
      </c>
      <c r="O26" s="101">
        <f>(H26+N26)/('TABLE I '!$G$12+'TABLE I '!$M$12-'TABLE I '!$G$10-'TABLE I '!$M$10)*100</f>
        <v>0</v>
      </c>
      <c r="P26" s="100">
        <v>0</v>
      </c>
      <c r="Q26" s="101">
        <v>0</v>
      </c>
      <c r="R26" s="100">
        <v>0</v>
      </c>
      <c r="S26" s="101">
        <v>0</v>
      </c>
      <c r="T26" s="100">
        <v>0</v>
      </c>
    </row>
    <row r="27" spans="1:20" s="47" customFormat="1" ht="12.75">
      <c r="A27" s="44" t="s">
        <v>44</v>
      </c>
      <c r="B27" s="46" t="s">
        <v>45</v>
      </c>
      <c r="C27" s="46"/>
      <c r="D27" s="100">
        <v>0</v>
      </c>
      <c r="E27" s="100">
        <v>0</v>
      </c>
      <c r="F27" s="100">
        <v>0</v>
      </c>
      <c r="G27" s="100">
        <v>0</v>
      </c>
      <c r="H27" s="100">
        <v>0</v>
      </c>
      <c r="I27" s="101">
        <f>H27/('TABLE I '!$G$7+'TABLE I '!$G$8+'TABLE I '!$G$11)*100</f>
        <v>0</v>
      </c>
      <c r="J27" s="99">
        <f>H27</f>
        <v>0</v>
      </c>
      <c r="K27" s="100">
        <v>0</v>
      </c>
      <c r="L27" s="100">
        <v>0</v>
      </c>
      <c r="M27" s="101">
        <f>L27/'TABLE I '!$G$12*100</f>
        <v>0</v>
      </c>
      <c r="N27" s="100">
        <v>0</v>
      </c>
      <c r="O27" s="101">
        <f>(H27+N27)/('TABLE I '!$G$12+'TABLE I '!$M$12-'TABLE I '!$G$10-'TABLE I '!$M$10)*100</f>
        <v>0</v>
      </c>
      <c r="P27" s="100">
        <v>0</v>
      </c>
      <c r="Q27" s="101">
        <v>0</v>
      </c>
      <c r="R27" s="100">
        <v>0</v>
      </c>
      <c r="S27" s="101">
        <v>0</v>
      </c>
      <c r="T27" s="100">
        <v>0</v>
      </c>
    </row>
    <row r="28" spans="1:20" s="47" customFormat="1" ht="24">
      <c r="A28" s="44" t="s">
        <v>37</v>
      </c>
      <c r="B28" s="96" t="s">
        <v>46</v>
      </c>
      <c r="C28" s="46"/>
      <c r="D28" s="100">
        <v>0</v>
      </c>
      <c r="E28" s="100">
        <v>0</v>
      </c>
      <c r="F28" s="100">
        <v>0</v>
      </c>
      <c r="G28" s="100">
        <v>0</v>
      </c>
      <c r="H28" s="100">
        <v>0</v>
      </c>
      <c r="I28" s="101">
        <f>H28/('TABLE I '!$G$7+'TABLE I '!$G$8+'TABLE I '!$G$11)*100</f>
        <v>0</v>
      </c>
      <c r="J28" s="99">
        <f>H28</f>
        <v>0</v>
      </c>
      <c r="K28" s="100">
        <v>0</v>
      </c>
      <c r="L28" s="100">
        <v>0</v>
      </c>
      <c r="M28" s="101">
        <f>L28/'TABLE I '!$G$12*100</f>
        <v>0</v>
      </c>
      <c r="N28" s="100">
        <v>0</v>
      </c>
      <c r="O28" s="101">
        <f>(H28+N28)/('TABLE I '!$G$12+'TABLE I '!$M$12-'TABLE I '!$G$10-'TABLE I '!$M$10)*100</f>
        <v>0</v>
      </c>
      <c r="P28" s="100">
        <v>0</v>
      </c>
      <c r="Q28" s="101">
        <v>0</v>
      </c>
      <c r="R28" s="100">
        <v>0</v>
      </c>
      <c r="S28" s="101">
        <v>0</v>
      </c>
      <c r="T28" s="100">
        <v>0</v>
      </c>
    </row>
    <row r="29" spans="1:20" s="47" customFormat="1" ht="12.75">
      <c r="A29" s="44" t="s">
        <v>47</v>
      </c>
      <c r="B29" s="96" t="s">
        <v>38</v>
      </c>
      <c r="C29" s="46"/>
      <c r="D29" s="100">
        <v>0</v>
      </c>
      <c r="E29" s="100">
        <v>0</v>
      </c>
      <c r="F29" s="100">
        <v>0</v>
      </c>
      <c r="G29" s="100">
        <v>0</v>
      </c>
      <c r="H29" s="100">
        <v>0</v>
      </c>
      <c r="I29" s="101">
        <f>H29/('TABLE I '!$G$7+'TABLE I '!$G$8+'TABLE I '!$G$11)*100</f>
        <v>0</v>
      </c>
      <c r="J29" s="99">
        <f>H29</f>
        <v>0</v>
      </c>
      <c r="K29" s="100">
        <v>0</v>
      </c>
      <c r="L29" s="100">
        <v>0</v>
      </c>
      <c r="M29" s="101">
        <f>L29/'TABLE I '!$G$12*100</f>
        <v>0</v>
      </c>
      <c r="N29" s="100">
        <v>0</v>
      </c>
      <c r="O29" s="101">
        <f>(H29+N29)/('TABLE I '!$G$12+'TABLE I '!$M$12-'TABLE I '!$G$10-'TABLE I '!$M$10)*100</f>
        <v>0</v>
      </c>
      <c r="P29" s="100">
        <v>0</v>
      </c>
      <c r="Q29" s="101">
        <v>0</v>
      </c>
      <c r="R29" s="100">
        <v>0</v>
      </c>
      <c r="S29" s="101">
        <v>0</v>
      </c>
      <c r="T29" s="100">
        <v>0</v>
      </c>
    </row>
    <row r="30" spans="1:20" s="50" customFormat="1" ht="12.75" customHeight="1">
      <c r="A30" s="48"/>
      <c r="B30" s="109" t="s">
        <v>48</v>
      </c>
      <c r="C30" s="108"/>
      <c r="D30" s="104">
        <f>SUM(D25:D29)</f>
        <v>0</v>
      </c>
      <c r="E30" s="104">
        <f>SUM(E25:E29)</f>
        <v>0</v>
      </c>
      <c r="F30" s="104">
        <f>SUM(F25:F29)</f>
        <v>0</v>
      </c>
      <c r="G30" s="104">
        <f>SUM(G25:G29)</f>
        <v>0</v>
      </c>
      <c r="H30" s="104">
        <f>SUM(H25:H29)</f>
        <v>0</v>
      </c>
      <c r="I30" s="101">
        <f>H30/('TABLE I '!$G$7+'TABLE I '!$G$8+'TABLE I '!$G$11)*100</f>
        <v>0</v>
      </c>
      <c r="J30" s="104">
        <f>SUM(J25:J29)</f>
        <v>0</v>
      </c>
      <c r="K30" s="104">
        <f>SUM(K25:K29)</f>
        <v>0</v>
      </c>
      <c r="L30" s="104">
        <f>SUM(L25:L29)</f>
        <v>0</v>
      </c>
      <c r="M30" s="101">
        <f>L30/'TABLE I '!$G$12*100</f>
        <v>0</v>
      </c>
      <c r="N30" s="104">
        <f>SUM(N25:N29)</f>
        <v>0</v>
      </c>
      <c r="O30" s="101">
        <f>(H30+N30)/('TABLE I '!$G$12+'TABLE I '!$M$12-'TABLE I '!$G$10-'TABLE I '!$M$10)*100</f>
        <v>0</v>
      </c>
      <c r="P30" s="104">
        <f>SUM(P25:P29)</f>
        <v>0</v>
      </c>
      <c r="Q30" s="110">
        <f>SUM(Q25:Q29)</f>
        <v>0</v>
      </c>
      <c r="R30" s="104">
        <f>SUM(R25:R29)</f>
        <v>0</v>
      </c>
      <c r="S30" s="110">
        <f>SUM(S25:S29)</f>
        <v>0</v>
      </c>
      <c r="T30" s="104">
        <f>SUM(T25:T29)</f>
        <v>0</v>
      </c>
    </row>
    <row r="31" spans="1:20" s="47" customFormat="1" ht="75" customHeight="1">
      <c r="A31" s="48"/>
      <c r="B31" s="109" t="s">
        <v>49</v>
      </c>
      <c r="C31" s="108"/>
      <c r="D31" s="104">
        <f>D23+D30</f>
        <v>8</v>
      </c>
      <c r="E31" s="104">
        <f>E23+E30</f>
        <v>25181985</v>
      </c>
      <c r="F31" s="104">
        <f>F23+F30</f>
        <v>0</v>
      </c>
      <c r="G31" s="104">
        <f>G23+G30</f>
        <v>0</v>
      </c>
      <c r="H31" s="104">
        <f>H23+H30</f>
        <v>25181985</v>
      </c>
      <c r="I31" s="101">
        <f>H31/('TABLE I '!$G$7+'TABLE I '!$G$8+'TABLE I '!$G$11)*100</f>
        <v>48.10101448274617</v>
      </c>
      <c r="J31" s="104">
        <f>J23+J30</f>
        <v>25181985</v>
      </c>
      <c r="K31" s="104">
        <f>K23+K30</f>
        <v>0</v>
      </c>
      <c r="L31" s="104">
        <f>L23+L30</f>
        <v>25181985</v>
      </c>
      <c r="M31" s="101">
        <f>L31/'TABLE I '!$K$12*100</f>
        <v>48.10101448274617</v>
      </c>
      <c r="N31" s="104">
        <f>N23+N30</f>
        <v>0</v>
      </c>
      <c r="O31" s="101">
        <f>(H31+N31)/('TABLE I '!$G$12+'TABLE I '!$M$12-'TABLE I '!$G$10-'TABLE I '!$M$10)*100</f>
        <v>48.10101448274617</v>
      </c>
      <c r="P31" s="104">
        <f>P23+P30</f>
        <v>3260000</v>
      </c>
      <c r="Q31" s="101">
        <f>P31/H31*100</f>
        <v>12.945762615615886</v>
      </c>
      <c r="R31" s="104">
        <f>R23+R30</f>
        <v>3296561</v>
      </c>
      <c r="S31" s="101">
        <f>R31/H31*100</f>
        <v>13.090949740459301</v>
      </c>
      <c r="T31" s="104">
        <f>T23+T30</f>
        <v>25181985</v>
      </c>
    </row>
    <row r="32" spans="1:20" s="47" customFormat="1" ht="16.5" customHeight="1">
      <c r="A32" s="146" t="s">
        <v>50</v>
      </c>
      <c r="B32" s="147"/>
      <c r="C32" s="147"/>
      <c r="D32" s="147"/>
      <c r="E32" s="147"/>
      <c r="F32" s="147"/>
      <c r="G32" s="147"/>
      <c r="H32" s="147"/>
      <c r="I32" s="147"/>
      <c r="J32" s="147"/>
      <c r="K32" s="147"/>
      <c r="L32" s="147"/>
      <c r="M32" s="147"/>
      <c r="N32" s="147"/>
      <c r="O32" s="147"/>
      <c r="P32" s="147"/>
      <c r="Q32" s="147"/>
      <c r="R32" s="147"/>
      <c r="S32" s="147"/>
      <c r="T32" s="148"/>
    </row>
    <row r="33" spans="1:20" s="47" customFormat="1" ht="12.75">
      <c r="A33" s="149" t="s">
        <v>51</v>
      </c>
      <c r="B33" s="150"/>
      <c r="C33" s="150"/>
      <c r="D33" s="150"/>
      <c r="E33" s="150"/>
      <c r="F33" s="150"/>
      <c r="G33" s="150"/>
      <c r="H33" s="150"/>
      <c r="I33" s="150"/>
      <c r="J33" s="150"/>
      <c r="K33" s="150"/>
      <c r="L33" s="150"/>
      <c r="M33" s="150"/>
      <c r="N33" s="150"/>
      <c r="O33" s="150"/>
      <c r="P33" s="150"/>
      <c r="Q33" s="150"/>
      <c r="R33" s="150"/>
      <c r="S33" s="150"/>
      <c r="T33" s="151"/>
    </row>
    <row r="34" spans="1:20" s="47" customFormat="1" ht="12.75">
      <c r="A34" s="155" t="s">
        <v>52</v>
      </c>
      <c r="B34" s="156"/>
      <c r="C34" s="156"/>
      <c r="D34" s="156"/>
      <c r="E34" s="156"/>
      <c r="F34" s="156"/>
      <c r="G34" s="156"/>
      <c r="H34" s="156"/>
      <c r="I34" s="156"/>
      <c r="J34" s="156"/>
      <c r="K34" s="156"/>
      <c r="L34" s="156"/>
      <c r="M34" s="156"/>
      <c r="N34" s="156"/>
      <c r="O34" s="156"/>
      <c r="P34" s="156"/>
      <c r="Q34" s="156"/>
      <c r="R34" s="156"/>
      <c r="S34" s="156"/>
      <c r="T34" s="157"/>
    </row>
    <row r="35" spans="1:20" s="47" customFormat="1" ht="12.75">
      <c r="A35" s="155" t="s">
        <v>53</v>
      </c>
      <c r="B35" s="156"/>
      <c r="C35" s="156"/>
      <c r="D35" s="156"/>
      <c r="E35" s="156"/>
      <c r="F35" s="156"/>
      <c r="G35" s="156"/>
      <c r="H35" s="156"/>
      <c r="I35" s="156"/>
      <c r="J35" s="156"/>
      <c r="K35" s="156"/>
      <c r="L35" s="156"/>
      <c r="M35" s="156"/>
      <c r="N35" s="156"/>
      <c r="O35" s="156"/>
      <c r="P35" s="156"/>
      <c r="Q35" s="156"/>
      <c r="R35" s="156"/>
      <c r="S35" s="156"/>
      <c r="T35" s="157"/>
    </row>
    <row r="36" spans="1:20" s="47" customFormat="1" ht="12.75">
      <c r="A36" s="158"/>
      <c r="B36" s="159"/>
      <c r="C36" s="159"/>
      <c r="D36" s="159"/>
      <c r="E36" s="159"/>
      <c r="F36" s="159"/>
      <c r="G36" s="159"/>
      <c r="H36" s="159"/>
      <c r="I36" s="159"/>
      <c r="J36" s="159"/>
      <c r="K36" s="159"/>
      <c r="L36" s="159"/>
      <c r="M36" s="159"/>
      <c r="N36" s="159"/>
      <c r="O36" s="159"/>
      <c r="P36" s="159"/>
      <c r="Q36" s="159"/>
      <c r="R36" s="159"/>
      <c r="S36" s="159"/>
      <c r="T36" s="160"/>
    </row>
    <row r="37" spans="1:20" s="47" customFormat="1" ht="12.75" hidden="1">
      <c r="A37" s="53"/>
      <c r="B37" s="54"/>
      <c r="C37" s="54"/>
      <c r="D37" s="54"/>
      <c r="E37" s="54"/>
      <c r="F37" s="54"/>
      <c r="G37" s="54"/>
      <c r="H37" s="54"/>
      <c r="I37" s="54"/>
      <c r="J37" s="54"/>
      <c r="K37" s="54"/>
      <c r="L37" s="54"/>
      <c r="M37" s="54"/>
      <c r="N37" s="54"/>
      <c r="O37" s="54"/>
      <c r="P37" s="54"/>
      <c r="Q37" s="54"/>
      <c r="R37" s="54"/>
      <c r="S37" s="54"/>
      <c r="T37" s="54"/>
    </row>
    <row r="38" s="56" customFormat="1" ht="12.75">
      <c r="A38" s="55"/>
    </row>
    <row r="39" s="56" customFormat="1" ht="12.75">
      <c r="A39" s="55"/>
    </row>
  </sheetData>
  <sheetProtection/>
  <mergeCells count="30">
    <mergeCell ref="A34:T34"/>
    <mergeCell ref="A35:T35"/>
    <mergeCell ref="A36:T36"/>
    <mergeCell ref="P4:P5"/>
    <mergeCell ref="Q4:Q5"/>
    <mergeCell ref="R4:R5"/>
    <mergeCell ref="S4:S5"/>
    <mergeCell ref="T3:T5"/>
    <mergeCell ref="H3:H5"/>
    <mergeCell ref="I3:I5"/>
    <mergeCell ref="A32:T32"/>
    <mergeCell ref="A33:T33"/>
    <mergeCell ref="R3:S3"/>
    <mergeCell ref="C3:C5"/>
    <mergeCell ref="D3:D5"/>
    <mergeCell ref="E3:E5"/>
    <mergeCell ref="F3:F5"/>
    <mergeCell ref="G3:G5"/>
    <mergeCell ref="M4:M5"/>
    <mergeCell ref="N3:N5"/>
    <mergeCell ref="A1:T1"/>
    <mergeCell ref="J6:M6"/>
    <mergeCell ref="P6:Q6"/>
    <mergeCell ref="R6:S6"/>
    <mergeCell ref="B3:B5"/>
    <mergeCell ref="A3:A5"/>
    <mergeCell ref="O3:O5"/>
    <mergeCell ref="J3:M3"/>
    <mergeCell ref="J4:L4"/>
    <mergeCell ref="P3:Q3"/>
  </mergeCells>
  <dataValidations count="3">
    <dataValidation type="whole" operator="greaterThanOrEqual" allowBlank="1" showInputMessage="1" showErrorMessage="1" sqref="J25:J29 L16:L21 H9:H14 H19:H21 H16:H17 T19:T21 E9:E14 T9:T14 E19:E21 J9:J14 L9:L14 J16:J21">
      <formula1>0</formula1>
    </dataValidation>
    <dataValidation type="whole" operator="greaterThan" allowBlank="1" showInputMessage="1" showErrorMessage="1" sqref="P21 R11 R9 P9:P12">
      <formula1>0</formula1>
    </dataValidation>
    <dataValidation operator="equal" allowBlank="1" showInputMessage="1" showErrorMessage="1" sqref="C9:C15 C19:C22"/>
  </dataValidations>
  <printOptions/>
  <pageMargins left="0.2" right="0.2" top="0.25" bottom="0.25" header="0.3" footer="0.3"/>
  <pageSetup horizontalDpi="600" verticalDpi="600" orientation="portrait" scale="45" r:id="rId1"/>
</worksheet>
</file>

<file path=xl/worksheets/sheet4.xml><?xml version="1.0" encoding="utf-8"?>
<worksheet xmlns="http://schemas.openxmlformats.org/spreadsheetml/2006/main" xmlns:r="http://schemas.openxmlformats.org/officeDocument/2006/relationships">
  <dimension ref="A1:T58"/>
  <sheetViews>
    <sheetView zoomScale="80" zoomScaleNormal="80" workbookViewId="0" topLeftCell="A35">
      <selection activeCell="T48" sqref="T48"/>
    </sheetView>
  </sheetViews>
  <sheetFormatPr defaultColWidth="9.140625" defaultRowHeight="15"/>
  <cols>
    <col min="1" max="1" width="4.28125" style="2" customWidth="1"/>
    <col min="2" max="2" width="15.421875" style="0" customWidth="1"/>
    <col min="3" max="3" width="13.7109375" style="0" customWidth="1"/>
    <col min="4" max="4" width="8.140625" style="0" customWidth="1"/>
    <col min="5" max="5" width="16.140625" style="0" customWidth="1"/>
    <col min="6" max="6" width="7.421875" style="0" customWidth="1"/>
    <col min="7" max="7" width="7.00390625" style="0" customWidth="1"/>
    <col min="8" max="8" width="12.57421875" style="0" customWidth="1"/>
    <col min="9" max="9" width="11.28125" style="0" bestFit="1" customWidth="1"/>
    <col min="10" max="10" width="15.8515625" style="0" customWidth="1"/>
    <col min="11" max="11" width="5.8515625" style="0" customWidth="1"/>
    <col min="12" max="12" width="17.28125" style="0" bestFit="1" customWidth="1"/>
    <col min="13" max="13" width="7.57421875" style="0" customWidth="1"/>
    <col min="14" max="14" width="11.7109375" style="0" customWidth="1"/>
    <col min="15" max="15" width="10.00390625" style="0" customWidth="1"/>
    <col min="16" max="16" width="11.8515625" style="0" customWidth="1"/>
    <col min="17" max="17" width="11.421875" style="0" bestFit="1" customWidth="1"/>
    <col min="18" max="18" width="6.421875" style="0" customWidth="1"/>
    <col min="19" max="19" width="7.28125" style="0" customWidth="1"/>
    <col min="20" max="20" width="14.28125" style="0" customWidth="1"/>
  </cols>
  <sheetData>
    <row r="1" spans="1:15" ht="23.25">
      <c r="A1" s="188" t="s">
        <v>82</v>
      </c>
      <c r="B1" s="188"/>
      <c r="C1" s="188"/>
      <c r="D1" s="188"/>
      <c r="E1" s="188"/>
      <c r="F1" s="188"/>
      <c r="G1" s="188"/>
      <c r="H1" s="188"/>
      <c r="I1" s="188"/>
      <c r="J1" s="188"/>
      <c r="K1" s="188"/>
      <c r="L1" s="188"/>
      <c r="M1" s="188"/>
      <c r="N1" s="188"/>
      <c r="O1" s="188"/>
    </row>
    <row r="3" spans="1:20" s="11" customFormat="1" ht="60.75" customHeight="1">
      <c r="A3" s="171"/>
      <c r="B3" s="164" t="s">
        <v>152</v>
      </c>
      <c r="C3" s="172" t="s">
        <v>154</v>
      </c>
      <c r="D3" s="164" t="s">
        <v>173</v>
      </c>
      <c r="E3" s="164" t="s">
        <v>175</v>
      </c>
      <c r="F3" s="164" t="s">
        <v>159</v>
      </c>
      <c r="G3" s="164" t="s">
        <v>160</v>
      </c>
      <c r="H3" s="164" t="s">
        <v>130</v>
      </c>
      <c r="I3" s="164" t="s">
        <v>178</v>
      </c>
      <c r="J3" s="167" t="s">
        <v>180</v>
      </c>
      <c r="K3" s="167"/>
      <c r="L3" s="167"/>
      <c r="M3" s="167"/>
      <c r="N3" s="164" t="s">
        <v>182</v>
      </c>
      <c r="O3" s="164" t="s">
        <v>184</v>
      </c>
      <c r="P3" s="167" t="s">
        <v>170</v>
      </c>
      <c r="Q3" s="167"/>
      <c r="R3" s="167" t="s">
        <v>171</v>
      </c>
      <c r="S3" s="167"/>
      <c r="T3" s="164" t="s">
        <v>172</v>
      </c>
    </row>
    <row r="4" spans="1:20" s="11" customFormat="1" ht="38.25" customHeight="1">
      <c r="A4" s="171"/>
      <c r="B4" s="165"/>
      <c r="C4" s="173"/>
      <c r="D4" s="165"/>
      <c r="E4" s="165"/>
      <c r="F4" s="165"/>
      <c r="G4" s="165"/>
      <c r="H4" s="165"/>
      <c r="I4" s="165"/>
      <c r="J4" s="184" t="s">
        <v>24</v>
      </c>
      <c r="K4" s="184"/>
      <c r="L4" s="184"/>
      <c r="M4" s="164" t="s">
        <v>25</v>
      </c>
      <c r="N4" s="165"/>
      <c r="O4" s="165"/>
      <c r="P4" s="172" t="s">
        <v>28</v>
      </c>
      <c r="Q4" s="164" t="s">
        <v>29</v>
      </c>
      <c r="R4" s="164" t="s">
        <v>54</v>
      </c>
      <c r="S4" s="164" t="s">
        <v>55</v>
      </c>
      <c r="T4" s="165"/>
    </row>
    <row r="5" spans="1:20" s="11" customFormat="1" ht="72.75" customHeight="1">
      <c r="A5" s="171"/>
      <c r="B5" s="166"/>
      <c r="C5" s="174"/>
      <c r="D5" s="166"/>
      <c r="E5" s="166"/>
      <c r="F5" s="166"/>
      <c r="G5" s="166"/>
      <c r="H5" s="166"/>
      <c r="I5" s="166"/>
      <c r="J5" s="90" t="s">
        <v>216</v>
      </c>
      <c r="K5" s="89" t="s">
        <v>217</v>
      </c>
      <c r="L5" s="33" t="s">
        <v>9</v>
      </c>
      <c r="M5" s="166"/>
      <c r="N5" s="166"/>
      <c r="O5" s="166"/>
      <c r="P5" s="174"/>
      <c r="Q5" s="166"/>
      <c r="R5" s="166"/>
      <c r="S5" s="166"/>
      <c r="T5" s="166"/>
    </row>
    <row r="6" spans="1:20" s="11" customFormat="1" ht="36">
      <c r="A6" s="35"/>
      <c r="B6" s="79" t="s">
        <v>153</v>
      </c>
      <c r="C6" s="80" t="s">
        <v>155</v>
      </c>
      <c r="D6" s="79" t="s">
        <v>174</v>
      </c>
      <c r="E6" s="79" t="s">
        <v>176</v>
      </c>
      <c r="F6" s="79" t="s">
        <v>128</v>
      </c>
      <c r="G6" s="79" t="s">
        <v>129</v>
      </c>
      <c r="H6" s="79" t="s">
        <v>177</v>
      </c>
      <c r="I6" s="79" t="s">
        <v>179</v>
      </c>
      <c r="J6" s="161" t="s">
        <v>181</v>
      </c>
      <c r="K6" s="162"/>
      <c r="L6" s="162"/>
      <c r="M6" s="163"/>
      <c r="N6" s="79" t="s">
        <v>183</v>
      </c>
      <c r="O6" s="79" t="s">
        <v>185</v>
      </c>
      <c r="P6" s="161" t="s">
        <v>140</v>
      </c>
      <c r="Q6" s="163"/>
      <c r="R6" s="176" t="s">
        <v>140</v>
      </c>
      <c r="S6" s="177"/>
      <c r="T6" s="79" t="s">
        <v>144</v>
      </c>
    </row>
    <row r="7" spans="1:20" s="10" customFormat="1" ht="12.75">
      <c r="A7" s="21" t="s">
        <v>39</v>
      </c>
      <c r="B7" s="9" t="s">
        <v>45</v>
      </c>
      <c r="C7" s="12"/>
      <c r="D7" s="12"/>
      <c r="E7" s="35"/>
      <c r="F7" s="35"/>
      <c r="G7" s="35"/>
      <c r="H7" s="35"/>
      <c r="I7" s="35"/>
      <c r="J7" s="9"/>
      <c r="K7" s="9"/>
      <c r="L7" s="9"/>
      <c r="M7" s="9"/>
      <c r="N7" s="9"/>
      <c r="O7" s="9"/>
      <c r="P7" s="171"/>
      <c r="Q7" s="171"/>
      <c r="R7" s="31"/>
      <c r="S7" s="31"/>
      <c r="T7" s="9"/>
    </row>
    <row r="8" spans="1:20" s="10" customFormat="1" ht="12" customHeight="1">
      <c r="A8" s="35" t="s">
        <v>30</v>
      </c>
      <c r="B8" s="14" t="s">
        <v>56</v>
      </c>
      <c r="C8" s="71">
        <v>0</v>
      </c>
      <c r="D8" s="71">
        <v>0</v>
      </c>
      <c r="E8" s="71">
        <v>0</v>
      </c>
      <c r="F8" s="71">
        <v>0</v>
      </c>
      <c r="G8" s="71">
        <v>0</v>
      </c>
      <c r="H8" s="71">
        <f>E8+F8+G8</f>
        <v>0</v>
      </c>
      <c r="I8" s="71">
        <v>0</v>
      </c>
      <c r="J8" s="71">
        <v>0</v>
      </c>
      <c r="K8" s="67">
        <v>0</v>
      </c>
      <c r="L8" s="71">
        <f>J8+K8</f>
        <v>0</v>
      </c>
      <c r="M8" s="75">
        <f>L8/'TABLE I '!$G$12*100</f>
        <v>0</v>
      </c>
      <c r="N8" s="71">
        <v>0</v>
      </c>
      <c r="O8" s="75">
        <f>(H8+N8)/('TABLE I '!$G$12+'TABLE I '!$M$12-'TABLE I '!$G$10-'TABLE I '!$M$10)*100</f>
        <v>0</v>
      </c>
      <c r="P8" s="71">
        <v>0</v>
      </c>
      <c r="Q8" s="71">
        <v>0</v>
      </c>
      <c r="R8" s="72">
        <v>0</v>
      </c>
      <c r="S8" s="72">
        <v>0</v>
      </c>
      <c r="T8" s="67"/>
    </row>
    <row r="9" spans="1:20" s="10" customFormat="1" ht="24">
      <c r="A9" s="35" t="s">
        <v>33</v>
      </c>
      <c r="B9" s="22" t="s">
        <v>57</v>
      </c>
      <c r="C9" s="71">
        <v>0</v>
      </c>
      <c r="D9" s="71">
        <v>0</v>
      </c>
      <c r="E9" s="71">
        <v>0</v>
      </c>
      <c r="F9" s="71">
        <v>0</v>
      </c>
      <c r="G9" s="71">
        <v>0</v>
      </c>
      <c r="H9" s="71">
        <f aca="true" t="shared" si="0" ref="H9:H16">E9+F9+G9</f>
        <v>0</v>
      </c>
      <c r="I9" s="71">
        <v>0</v>
      </c>
      <c r="J9" s="71">
        <v>0</v>
      </c>
      <c r="K9" s="67">
        <v>0</v>
      </c>
      <c r="L9" s="71">
        <f aca="true" t="shared" si="1" ref="L9:L43">J9+K9</f>
        <v>0</v>
      </c>
      <c r="M9" s="75">
        <f>L9/'TABLE I '!$G$12*100</f>
        <v>0</v>
      </c>
      <c r="N9" s="71">
        <v>0</v>
      </c>
      <c r="O9" s="75">
        <f>(H9+N9)/('TABLE I '!$G$12+'TABLE I '!$M$12-'TABLE I '!$G$10-'TABLE I '!$M$10)*100</f>
        <v>0</v>
      </c>
      <c r="P9" s="71">
        <v>0</v>
      </c>
      <c r="Q9" s="71">
        <v>0</v>
      </c>
      <c r="R9" s="72">
        <v>0</v>
      </c>
      <c r="S9" s="72">
        <v>0</v>
      </c>
      <c r="T9" s="71">
        <v>0</v>
      </c>
    </row>
    <row r="10" spans="1:20" s="10" customFormat="1" ht="26.25" customHeight="1">
      <c r="A10" s="35" t="s">
        <v>35</v>
      </c>
      <c r="B10" s="14" t="s">
        <v>58</v>
      </c>
      <c r="C10" s="71">
        <v>0</v>
      </c>
      <c r="D10" s="71">
        <v>0</v>
      </c>
      <c r="E10" s="71">
        <v>0</v>
      </c>
      <c r="F10" s="71">
        <v>0</v>
      </c>
      <c r="G10" s="71">
        <v>0</v>
      </c>
      <c r="H10" s="71">
        <f>E10+F10+G10</f>
        <v>0</v>
      </c>
      <c r="I10" s="71">
        <v>0</v>
      </c>
      <c r="J10" s="71">
        <v>0</v>
      </c>
      <c r="K10" s="67">
        <v>0</v>
      </c>
      <c r="L10" s="71">
        <f t="shared" si="1"/>
        <v>0</v>
      </c>
      <c r="M10" s="75">
        <f>L10/'TABLE I '!$G$12*100</f>
        <v>0</v>
      </c>
      <c r="N10" s="71">
        <v>0</v>
      </c>
      <c r="O10" s="75">
        <f>(H10+N10)/('TABLE I '!$G$12+'TABLE I '!$M$12-'TABLE I '!$G$10-'TABLE I '!$M$10)*100</f>
        <v>0</v>
      </c>
      <c r="P10" s="71">
        <v>0</v>
      </c>
      <c r="Q10" s="71">
        <v>0</v>
      </c>
      <c r="R10" s="72">
        <v>0</v>
      </c>
      <c r="S10" s="72">
        <v>0</v>
      </c>
      <c r="T10" s="71">
        <v>0</v>
      </c>
    </row>
    <row r="11" spans="1:20" s="10" customFormat="1" ht="24">
      <c r="A11" s="35" t="s">
        <v>37</v>
      </c>
      <c r="B11" s="14" t="s">
        <v>59</v>
      </c>
      <c r="C11" s="71">
        <v>0</v>
      </c>
      <c r="D11" s="71">
        <v>0</v>
      </c>
      <c r="E11" s="71">
        <v>0</v>
      </c>
      <c r="F11" s="71">
        <v>0</v>
      </c>
      <c r="G11" s="71">
        <v>0</v>
      </c>
      <c r="H11" s="71">
        <f t="shared" si="0"/>
        <v>0</v>
      </c>
      <c r="I11" s="71">
        <v>0</v>
      </c>
      <c r="J11" s="71">
        <v>0</v>
      </c>
      <c r="K11" s="67">
        <v>0</v>
      </c>
      <c r="L11" s="71">
        <f t="shared" si="1"/>
        <v>0</v>
      </c>
      <c r="M11" s="75">
        <f>L11/'TABLE I '!$G$12*100</f>
        <v>0</v>
      </c>
      <c r="N11" s="71">
        <v>0</v>
      </c>
      <c r="O11" s="75">
        <f>(H11+N11)/('TABLE I '!$G$12+'TABLE I '!$M$12-'TABLE I '!$G$10-'TABLE I '!$M$10)*100</f>
        <v>0</v>
      </c>
      <c r="P11" s="71">
        <v>0</v>
      </c>
      <c r="Q11" s="71">
        <v>0</v>
      </c>
      <c r="R11" s="72">
        <v>0</v>
      </c>
      <c r="S11" s="72">
        <v>0</v>
      </c>
      <c r="T11" s="71">
        <v>0</v>
      </c>
    </row>
    <row r="12" spans="1:20" s="10" customFormat="1" ht="24">
      <c r="A12" s="35" t="s">
        <v>60</v>
      </c>
      <c r="B12" s="14" t="s">
        <v>63</v>
      </c>
      <c r="C12" s="71">
        <v>0</v>
      </c>
      <c r="D12" s="71">
        <v>0</v>
      </c>
      <c r="E12" s="71">
        <v>0</v>
      </c>
      <c r="F12" s="71">
        <v>0</v>
      </c>
      <c r="G12" s="71">
        <v>0</v>
      </c>
      <c r="H12" s="71">
        <f t="shared" si="0"/>
        <v>0</v>
      </c>
      <c r="I12" s="71">
        <v>0</v>
      </c>
      <c r="J12" s="71">
        <v>0</v>
      </c>
      <c r="K12" s="67">
        <v>0</v>
      </c>
      <c r="L12" s="71">
        <f t="shared" si="1"/>
        <v>0</v>
      </c>
      <c r="M12" s="75">
        <f>L12/'TABLE I '!$G$12*100</f>
        <v>0</v>
      </c>
      <c r="N12" s="71">
        <v>0</v>
      </c>
      <c r="O12" s="75">
        <f>(H12+N12)/('TABLE I '!$G$12+'TABLE I '!$M$12-'TABLE I '!$G$10-'TABLE I '!$M$10)*100</f>
        <v>0</v>
      </c>
      <c r="P12" s="71">
        <v>0</v>
      </c>
      <c r="Q12" s="71">
        <v>0</v>
      </c>
      <c r="R12" s="72">
        <v>0</v>
      </c>
      <c r="S12" s="72">
        <v>0</v>
      </c>
      <c r="T12" s="71">
        <v>0</v>
      </c>
    </row>
    <row r="13" spans="1:20" s="10" customFormat="1" ht="36">
      <c r="A13" s="35" t="s">
        <v>47</v>
      </c>
      <c r="B13" s="14" t="s">
        <v>64</v>
      </c>
      <c r="C13" s="71">
        <v>0</v>
      </c>
      <c r="D13" s="71">
        <v>0</v>
      </c>
      <c r="E13" s="71">
        <v>0</v>
      </c>
      <c r="F13" s="71">
        <v>0</v>
      </c>
      <c r="G13" s="71">
        <v>0</v>
      </c>
      <c r="H13" s="71">
        <f t="shared" si="0"/>
        <v>0</v>
      </c>
      <c r="I13" s="71">
        <v>0</v>
      </c>
      <c r="J13" s="71">
        <v>0</v>
      </c>
      <c r="K13" s="67">
        <v>0</v>
      </c>
      <c r="L13" s="71">
        <f t="shared" si="1"/>
        <v>0</v>
      </c>
      <c r="M13" s="75">
        <f>L13/'TABLE I '!$G$12*100</f>
        <v>0</v>
      </c>
      <c r="N13" s="71">
        <v>0</v>
      </c>
      <c r="O13" s="75">
        <f>(H13+N13)/('TABLE I '!$G$12+'TABLE I '!$M$12-'TABLE I '!$G$10-'TABLE I '!$M$10)*100</f>
        <v>0</v>
      </c>
      <c r="P13" s="71">
        <v>0</v>
      </c>
      <c r="Q13" s="71">
        <v>0</v>
      </c>
      <c r="R13" s="72">
        <v>0</v>
      </c>
      <c r="S13" s="72">
        <v>0</v>
      </c>
      <c r="T13" s="71">
        <v>0</v>
      </c>
    </row>
    <row r="14" spans="1:20" s="10" customFormat="1" ht="24">
      <c r="A14" s="35" t="s">
        <v>61</v>
      </c>
      <c r="B14" s="14" t="s">
        <v>65</v>
      </c>
      <c r="C14" s="71">
        <v>0</v>
      </c>
      <c r="D14" s="71">
        <v>0</v>
      </c>
      <c r="E14" s="71">
        <v>0</v>
      </c>
      <c r="F14" s="71">
        <v>0</v>
      </c>
      <c r="G14" s="71">
        <v>0</v>
      </c>
      <c r="H14" s="71">
        <f t="shared" si="0"/>
        <v>0</v>
      </c>
      <c r="I14" s="71">
        <v>0</v>
      </c>
      <c r="J14" s="71">
        <v>0</v>
      </c>
      <c r="K14" s="67">
        <v>0</v>
      </c>
      <c r="L14" s="71">
        <f t="shared" si="1"/>
        <v>0</v>
      </c>
      <c r="M14" s="75">
        <f>L14/'TABLE I '!$G$12*100</f>
        <v>0</v>
      </c>
      <c r="N14" s="71">
        <v>0</v>
      </c>
      <c r="O14" s="75">
        <f>(H14+N14)/('TABLE I '!$G$12+'TABLE I '!$M$12-'TABLE I '!$G$10-'TABLE I '!$M$10)*100</f>
        <v>0</v>
      </c>
      <c r="P14" s="71">
        <v>0</v>
      </c>
      <c r="Q14" s="71">
        <v>0</v>
      </c>
      <c r="R14" s="72">
        <v>0</v>
      </c>
      <c r="S14" s="72">
        <v>0</v>
      </c>
      <c r="T14" s="71">
        <v>0</v>
      </c>
    </row>
    <row r="15" spans="1:20" s="10" customFormat="1" ht="24">
      <c r="A15" s="35" t="s">
        <v>62</v>
      </c>
      <c r="B15" s="14" t="s">
        <v>66</v>
      </c>
      <c r="C15" s="71">
        <v>0</v>
      </c>
      <c r="D15" s="71">
        <v>0</v>
      </c>
      <c r="E15" s="71">
        <v>0</v>
      </c>
      <c r="F15" s="71">
        <v>0</v>
      </c>
      <c r="G15" s="71">
        <v>0</v>
      </c>
      <c r="H15" s="71">
        <f t="shared" si="0"/>
        <v>0</v>
      </c>
      <c r="I15" s="71">
        <v>0</v>
      </c>
      <c r="J15" s="71">
        <v>0</v>
      </c>
      <c r="K15" s="67">
        <v>0</v>
      </c>
      <c r="L15" s="71">
        <f t="shared" si="1"/>
        <v>0</v>
      </c>
      <c r="M15" s="75">
        <f>L15/'TABLE I '!$G$12*100</f>
        <v>0</v>
      </c>
      <c r="N15" s="71">
        <v>0</v>
      </c>
      <c r="O15" s="75">
        <f>(H15+N15)/('TABLE I '!$G$12+'TABLE I '!$M$12-'TABLE I '!$G$10-'TABLE I '!$M$10)*100</f>
        <v>0</v>
      </c>
      <c r="P15" s="71">
        <v>0</v>
      </c>
      <c r="Q15" s="71">
        <v>0</v>
      </c>
      <c r="R15" s="72">
        <v>0</v>
      </c>
      <c r="S15" s="72">
        <v>0</v>
      </c>
      <c r="T15" s="71">
        <v>0</v>
      </c>
    </row>
    <row r="16" spans="1:20" s="10" customFormat="1" ht="12.75">
      <c r="A16" s="35" t="s">
        <v>67</v>
      </c>
      <c r="B16" s="9" t="s">
        <v>68</v>
      </c>
      <c r="C16" s="71">
        <v>0</v>
      </c>
      <c r="D16" s="71">
        <v>0</v>
      </c>
      <c r="E16" s="71">
        <v>0</v>
      </c>
      <c r="F16" s="71">
        <v>0</v>
      </c>
      <c r="G16" s="71">
        <v>0</v>
      </c>
      <c r="H16" s="71">
        <f t="shared" si="0"/>
        <v>0</v>
      </c>
      <c r="I16" s="71">
        <v>0</v>
      </c>
      <c r="J16" s="71">
        <v>0</v>
      </c>
      <c r="K16" s="67">
        <v>0</v>
      </c>
      <c r="L16" s="71">
        <f t="shared" si="1"/>
        <v>0</v>
      </c>
      <c r="M16" s="75">
        <f>L16/'TABLE I '!$G$12*100</f>
        <v>0</v>
      </c>
      <c r="N16" s="71">
        <v>0</v>
      </c>
      <c r="O16" s="75">
        <f>(H16+N16)/('TABLE I '!$G$12+'TABLE I '!$M$12-'TABLE I '!$G$10-'TABLE I '!$M$10)*100</f>
        <v>0</v>
      </c>
      <c r="P16" s="71">
        <v>0</v>
      </c>
      <c r="Q16" s="71">
        <v>0</v>
      </c>
      <c r="R16" s="72">
        <v>0</v>
      </c>
      <c r="S16" s="72">
        <v>0</v>
      </c>
      <c r="T16" s="71">
        <v>0</v>
      </c>
    </row>
    <row r="17" spans="1:20" s="10" customFormat="1" ht="12.75">
      <c r="A17" s="35"/>
      <c r="B17" s="9" t="s">
        <v>69</v>
      </c>
      <c r="C17" s="71">
        <f>SUM(C8:C16)</f>
        <v>0</v>
      </c>
      <c r="D17" s="71">
        <f aca="true" t="shared" si="2" ref="D17:T17">SUM(D8:D16)</f>
        <v>0</v>
      </c>
      <c r="E17" s="71">
        <f t="shared" si="2"/>
        <v>0</v>
      </c>
      <c r="F17" s="71">
        <f t="shared" si="2"/>
        <v>0</v>
      </c>
      <c r="G17" s="71">
        <f t="shared" si="2"/>
        <v>0</v>
      </c>
      <c r="H17" s="71">
        <f t="shared" si="2"/>
        <v>0</v>
      </c>
      <c r="I17" s="71">
        <f t="shared" si="2"/>
        <v>0</v>
      </c>
      <c r="J17" s="71">
        <f t="shared" si="2"/>
        <v>0</v>
      </c>
      <c r="K17" s="71">
        <f t="shared" si="2"/>
        <v>0</v>
      </c>
      <c r="L17" s="71">
        <f t="shared" si="2"/>
        <v>0</v>
      </c>
      <c r="M17" s="75">
        <f>L17/'TABLE I '!$G$12*100</f>
        <v>0</v>
      </c>
      <c r="N17" s="71">
        <f t="shared" si="2"/>
        <v>0</v>
      </c>
      <c r="O17" s="75">
        <f>(H17+N17)/('TABLE I '!$G$12+'TABLE I '!$M$12-'TABLE I '!$G$10-'TABLE I '!$M$10)*100</f>
        <v>0</v>
      </c>
      <c r="P17" s="71">
        <f t="shared" si="2"/>
        <v>0</v>
      </c>
      <c r="Q17" s="71">
        <f t="shared" si="2"/>
        <v>0</v>
      </c>
      <c r="R17" s="71">
        <f t="shared" si="2"/>
        <v>0</v>
      </c>
      <c r="S17" s="71">
        <f t="shared" si="2"/>
        <v>0</v>
      </c>
      <c r="T17" s="71">
        <f t="shared" si="2"/>
        <v>0</v>
      </c>
    </row>
    <row r="18" spans="1:20" s="10" customFormat="1" ht="48">
      <c r="A18" s="23" t="s">
        <v>40</v>
      </c>
      <c r="B18" s="24" t="s">
        <v>70</v>
      </c>
      <c r="C18" s="71">
        <v>0</v>
      </c>
      <c r="D18" s="71">
        <v>0</v>
      </c>
      <c r="E18" s="71">
        <v>0</v>
      </c>
      <c r="F18" s="71">
        <v>0</v>
      </c>
      <c r="G18" s="71">
        <v>0</v>
      </c>
      <c r="H18" s="71">
        <f>E18+F18+G18</f>
        <v>0</v>
      </c>
      <c r="I18" s="71">
        <v>0</v>
      </c>
      <c r="J18" s="71">
        <v>0</v>
      </c>
      <c r="K18" s="67">
        <v>0</v>
      </c>
      <c r="L18" s="71">
        <f t="shared" si="1"/>
        <v>0</v>
      </c>
      <c r="M18" s="75">
        <f>L18/'TABLE I '!$G$12*100</f>
        <v>0</v>
      </c>
      <c r="N18" s="71">
        <v>0</v>
      </c>
      <c r="O18" s="75">
        <f>(H18+N18)/('TABLE I '!$G$12+'TABLE I '!$M$12-'TABLE I '!$G$10-'TABLE I '!$M$10)*100</f>
        <v>0</v>
      </c>
      <c r="P18" s="71">
        <v>0</v>
      </c>
      <c r="Q18" s="71">
        <v>0</v>
      </c>
      <c r="R18" s="72">
        <v>0</v>
      </c>
      <c r="S18" s="72">
        <v>0</v>
      </c>
      <c r="T18" s="71">
        <v>0</v>
      </c>
    </row>
    <row r="19" spans="1:20" s="10" customFormat="1" ht="12.75">
      <c r="A19" s="23"/>
      <c r="B19" s="14" t="s">
        <v>71</v>
      </c>
      <c r="C19" s="71">
        <f>SUM(C18)</f>
        <v>0</v>
      </c>
      <c r="D19" s="71">
        <f aca="true" t="shared" si="3" ref="D19:T19">SUM(D18)</f>
        <v>0</v>
      </c>
      <c r="E19" s="71">
        <f t="shared" si="3"/>
        <v>0</v>
      </c>
      <c r="F19" s="71">
        <f t="shared" si="3"/>
        <v>0</v>
      </c>
      <c r="G19" s="71">
        <f t="shared" si="3"/>
        <v>0</v>
      </c>
      <c r="H19" s="71">
        <f t="shared" si="3"/>
        <v>0</v>
      </c>
      <c r="I19" s="71">
        <f t="shared" si="3"/>
        <v>0</v>
      </c>
      <c r="J19" s="71">
        <v>0</v>
      </c>
      <c r="K19" s="71">
        <f t="shared" si="3"/>
        <v>0</v>
      </c>
      <c r="L19" s="71">
        <f t="shared" si="3"/>
        <v>0</v>
      </c>
      <c r="M19" s="75">
        <f>L19/'TABLE I '!$G$12*100</f>
        <v>0</v>
      </c>
      <c r="N19" s="71">
        <f t="shared" si="3"/>
        <v>0</v>
      </c>
      <c r="O19" s="75">
        <f>(H19+N19)/('TABLE I '!$G$12+'TABLE I '!$M$12-'TABLE I '!$G$10-'TABLE I '!$M$10)*100</f>
        <v>0</v>
      </c>
      <c r="P19" s="71">
        <f t="shared" si="3"/>
        <v>0</v>
      </c>
      <c r="Q19" s="71">
        <f t="shared" si="3"/>
        <v>0</v>
      </c>
      <c r="R19" s="71">
        <f t="shared" si="3"/>
        <v>0</v>
      </c>
      <c r="S19" s="71">
        <f t="shared" si="3"/>
        <v>0</v>
      </c>
      <c r="T19" s="71">
        <f t="shared" si="3"/>
        <v>0</v>
      </c>
    </row>
    <row r="20" spans="1:20" s="10" customFormat="1" ht="12.75">
      <c r="A20" s="23" t="s">
        <v>72</v>
      </c>
      <c r="B20" s="76" t="s">
        <v>73</v>
      </c>
      <c r="C20" s="71"/>
      <c r="D20" s="71"/>
      <c r="E20" s="71"/>
      <c r="F20" s="71"/>
      <c r="G20" s="71"/>
      <c r="H20" s="71"/>
      <c r="I20" s="71"/>
      <c r="J20" s="71"/>
      <c r="K20" s="71"/>
      <c r="L20" s="71"/>
      <c r="M20" s="75"/>
      <c r="N20" s="71"/>
      <c r="O20" s="75"/>
      <c r="P20" s="71"/>
      <c r="Q20" s="71"/>
      <c r="R20" s="72"/>
      <c r="S20" s="72"/>
      <c r="T20" s="71"/>
    </row>
    <row r="21" spans="1:20" s="10" customFormat="1" ht="81" customHeight="1">
      <c r="A21" s="175" t="s">
        <v>30</v>
      </c>
      <c r="B21" s="94" t="s">
        <v>122</v>
      </c>
      <c r="C21" s="71"/>
      <c r="D21" s="91">
        <v>2539</v>
      </c>
      <c r="E21" s="91">
        <v>904692</v>
      </c>
      <c r="F21" s="91">
        <v>0</v>
      </c>
      <c r="G21" s="91">
        <v>0</v>
      </c>
      <c r="H21" s="91">
        <f aca="true" t="shared" si="4" ref="H21:H27">E21+F21+G21</f>
        <v>904692</v>
      </c>
      <c r="I21" s="92">
        <f>H21/('TABLE I '!$G$12-'TABLE I '!$G$10)*100</f>
        <v>1.7280847000117185</v>
      </c>
      <c r="J21" s="92">
        <f>H21</f>
        <v>904692</v>
      </c>
      <c r="K21" s="91">
        <v>0</v>
      </c>
      <c r="L21" s="91">
        <f>J21+K21</f>
        <v>904692</v>
      </c>
      <c r="M21" s="95">
        <f>L21/'TABLE I '!$K$12*100</f>
        <v>1.7280847000117185</v>
      </c>
      <c r="N21" s="91">
        <v>0</v>
      </c>
      <c r="O21" s="95">
        <f>(H21+N21)/('TABLE I '!$G$12+'TABLE I '!$M$12-'TABLE I '!$G$10-'TABLE I '!$M$10)*100</f>
        <v>1.7280847000117185</v>
      </c>
      <c r="P21" s="91">
        <v>0</v>
      </c>
      <c r="Q21" s="92">
        <f>P21/H21*100</f>
        <v>0</v>
      </c>
      <c r="R21" s="93">
        <v>0</v>
      </c>
      <c r="S21" s="93">
        <v>0</v>
      </c>
      <c r="T21" s="91">
        <v>668992</v>
      </c>
    </row>
    <row r="22" spans="1:20" s="10" customFormat="1" ht="78" customHeight="1">
      <c r="A22" s="175"/>
      <c r="B22" s="94" t="s">
        <v>123</v>
      </c>
      <c r="C22" s="71"/>
      <c r="D22" s="91">
        <v>10</v>
      </c>
      <c r="E22" s="91">
        <v>3000689</v>
      </c>
      <c r="F22" s="91">
        <v>0</v>
      </c>
      <c r="G22" s="91">
        <v>0</v>
      </c>
      <c r="H22" s="91">
        <f t="shared" si="4"/>
        <v>3000689</v>
      </c>
      <c r="I22" s="92">
        <f>H22/('TABLE I '!$G$12-'TABLE I '!$G$10)*100</f>
        <v>5.731723890996564</v>
      </c>
      <c r="J22" s="92">
        <f>H22</f>
        <v>3000689</v>
      </c>
      <c r="K22" s="91">
        <v>0</v>
      </c>
      <c r="L22" s="91">
        <f>J22+K22</f>
        <v>3000689</v>
      </c>
      <c r="M22" s="95">
        <f>L22/'TABLE I '!$K$12*100</f>
        <v>5.731723890996564</v>
      </c>
      <c r="N22" s="91">
        <v>0</v>
      </c>
      <c r="O22" s="95">
        <f>(H22+N22)/('TABLE I '!$G$12+'TABLE I '!$M$12-'TABLE I '!$G$10-'TABLE I '!$M$10)*100</f>
        <v>5.731723890996564</v>
      </c>
      <c r="P22" s="91">
        <v>0</v>
      </c>
      <c r="Q22" s="92">
        <v>0</v>
      </c>
      <c r="R22" s="93">
        <v>0</v>
      </c>
      <c r="S22" s="93">
        <v>0</v>
      </c>
      <c r="T22" s="91">
        <v>3000689</v>
      </c>
    </row>
    <row r="23" spans="1:20" s="10" customFormat="1" ht="78" customHeight="1">
      <c r="A23" s="121"/>
      <c r="B23" s="94" t="s">
        <v>236</v>
      </c>
      <c r="C23" s="71" t="s">
        <v>237</v>
      </c>
      <c r="D23" s="91"/>
      <c r="E23" s="91">
        <v>555000</v>
      </c>
      <c r="F23" s="91">
        <v>0</v>
      </c>
      <c r="G23" s="91">
        <v>0</v>
      </c>
      <c r="H23" s="91">
        <f t="shared" si="4"/>
        <v>555000</v>
      </c>
      <c r="I23" s="92">
        <f>H23/('TABLE I '!$G$12-'TABLE I '!$G$10)*100</f>
        <v>1.0601254443573105</v>
      </c>
      <c r="J23" s="92">
        <f>H23</f>
        <v>555000</v>
      </c>
      <c r="K23" s="91">
        <v>0</v>
      </c>
      <c r="L23" s="91">
        <f>J23+K23</f>
        <v>555000</v>
      </c>
      <c r="M23" s="95">
        <f>L23/'TABLE I '!$K$12*100</f>
        <v>1.0601254443573105</v>
      </c>
      <c r="N23" s="91">
        <v>0</v>
      </c>
      <c r="O23" s="95">
        <f>(H23+N23)/('TABLE I '!$G$12+'TABLE I '!$M$12-'TABLE I '!$G$10-'TABLE I '!$M$10)*100</f>
        <v>1.0601254443573105</v>
      </c>
      <c r="P23" s="91">
        <v>0</v>
      </c>
      <c r="Q23" s="92">
        <v>0</v>
      </c>
      <c r="R23" s="93">
        <v>0</v>
      </c>
      <c r="S23" s="93">
        <v>0</v>
      </c>
      <c r="T23" s="91">
        <v>555000</v>
      </c>
    </row>
    <row r="24" spans="1:20" s="10" customFormat="1" ht="78" customHeight="1">
      <c r="A24" s="121"/>
      <c r="B24" s="94" t="s">
        <v>238</v>
      </c>
      <c r="C24" s="71" t="s">
        <v>239</v>
      </c>
      <c r="D24" s="91"/>
      <c r="E24" s="91">
        <v>600000</v>
      </c>
      <c r="F24" s="91">
        <v>0</v>
      </c>
      <c r="G24" s="91">
        <v>0</v>
      </c>
      <c r="H24" s="91">
        <f t="shared" si="4"/>
        <v>600000</v>
      </c>
      <c r="I24" s="92">
        <f>H24/('TABLE I '!$G$12-'TABLE I '!$G$10)*100</f>
        <v>1.1460815614673625</v>
      </c>
      <c r="J24" s="92">
        <f>H24</f>
        <v>600000</v>
      </c>
      <c r="K24" s="91">
        <v>0</v>
      </c>
      <c r="L24" s="91">
        <f>J24+K24</f>
        <v>600000</v>
      </c>
      <c r="M24" s="95">
        <f>L24/'TABLE I '!$K$12*100</f>
        <v>1.1460815614673625</v>
      </c>
      <c r="N24" s="91">
        <v>0</v>
      </c>
      <c r="O24" s="95">
        <f>(H24+N24)/('TABLE I '!$G$12+'TABLE I '!$M$12-'TABLE I '!$G$10-'TABLE I '!$M$10)*100</f>
        <v>1.1460815614673625</v>
      </c>
      <c r="P24" s="91">
        <v>0</v>
      </c>
      <c r="Q24" s="92">
        <v>0</v>
      </c>
      <c r="R24" s="93">
        <v>0</v>
      </c>
      <c r="S24" s="93">
        <v>0</v>
      </c>
      <c r="T24" s="91">
        <v>600000</v>
      </c>
    </row>
    <row r="25" spans="1:20" s="10" customFormat="1" ht="24">
      <c r="A25" s="12" t="s">
        <v>33</v>
      </c>
      <c r="B25" s="94" t="s">
        <v>74</v>
      </c>
      <c r="C25" s="71"/>
      <c r="D25" s="91">
        <v>0</v>
      </c>
      <c r="E25" s="91">
        <v>0</v>
      </c>
      <c r="F25" s="91">
        <v>0</v>
      </c>
      <c r="G25" s="91">
        <v>0</v>
      </c>
      <c r="H25" s="91">
        <f t="shared" si="4"/>
        <v>0</v>
      </c>
      <c r="I25" s="92">
        <v>0</v>
      </c>
      <c r="J25" s="92">
        <v>0</v>
      </c>
      <c r="K25" s="91">
        <v>0</v>
      </c>
      <c r="L25" s="91">
        <f t="shared" si="1"/>
        <v>0</v>
      </c>
      <c r="M25" s="95">
        <f>L25/'TABLE I '!$G$12*100</f>
        <v>0</v>
      </c>
      <c r="N25" s="91">
        <v>0</v>
      </c>
      <c r="O25" s="95">
        <f>(H25+N25)/('TABLE I '!$G$12+'TABLE I '!$M$12-'TABLE I '!$G$10-'TABLE I '!$M$10)*100</f>
        <v>0</v>
      </c>
      <c r="P25" s="91">
        <v>0</v>
      </c>
      <c r="Q25" s="91">
        <v>0</v>
      </c>
      <c r="R25" s="93">
        <v>0</v>
      </c>
      <c r="S25" s="93">
        <v>0</v>
      </c>
      <c r="T25" s="91">
        <v>0</v>
      </c>
    </row>
    <row r="26" spans="1:20" s="10" customFormat="1" ht="12.75">
      <c r="A26" s="12" t="s">
        <v>44</v>
      </c>
      <c r="B26" s="12" t="s">
        <v>75</v>
      </c>
      <c r="C26" s="71"/>
      <c r="D26" s="91">
        <v>0</v>
      </c>
      <c r="E26" s="91">
        <v>0</v>
      </c>
      <c r="F26" s="91">
        <v>0</v>
      </c>
      <c r="G26" s="91">
        <v>0</v>
      </c>
      <c r="H26" s="91">
        <f t="shared" si="4"/>
        <v>0</v>
      </c>
      <c r="I26" s="92">
        <v>0</v>
      </c>
      <c r="J26" s="92">
        <v>0</v>
      </c>
      <c r="K26" s="91">
        <v>0</v>
      </c>
      <c r="L26" s="91">
        <f t="shared" si="1"/>
        <v>0</v>
      </c>
      <c r="M26" s="95">
        <f>L26/'TABLE I '!$G$12*100</f>
        <v>0</v>
      </c>
      <c r="N26" s="91">
        <v>0</v>
      </c>
      <c r="O26" s="95">
        <f>(H26+N26)/('TABLE I '!$G$12+'TABLE I '!$M$12-'TABLE I '!$G$10-'TABLE I '!$M$10)*100</f>
        <v>0</v>
      </c>
      <c r="P26" s="91">
        <v>0</v>
      </c>
      <c r="Q26" s="91">
        <v>0</v>
      </c>
      <c r="R26" s="93">
        <v>0</v>
      </c>
      <c r="S26" s="93">
        <v>0</v>
      </c>
      <c r="T26" s="91">
        <v>0</v>
      </c>
    </row>
    <row r="27" spans="1:20" s="10" customFormat="1" ht="48">
      <c r="A27" s="46" t="s">
        <v>37</v>
      </c>
      <c r="B27" s="96" t="s">
        <v>76</v>
      </c>
      <c r="C27" s="100"/>
      <c r="D27" s="115">
        <v>0</v>
      </c>
      <c r="E27" s="115">
        <v>0</v>
      </c>
      <c r="F27" s="115">
        <v>0</v>
      </c>
      <c r="G27" s="115">
        <v>0</v>
      </c>
      <c r="H27" s="115">
        <f t="shared" si="4"/>
        <v>0</v>
      </c>
      <c r="I27" s="95">
        <v>0</v>
      </c>
      <c r="J27" s="95">
        <v>0</v>
      </c>
      <c r="K27" s="115">
        <v>0</v>
      </c>
      <c r="L27" s="115">
        <f t="shared" si="1"/>
        <v>0</v>
      </c>
      <c r="M27" s="95">
        <f>L27/'TABLE I '!$G$12*100</f>
        <v>0</v>
      </c>
      <c r="N27" s="115">
        <v>0</v>
      </c>
      <c r="O27" s="95">
        <f>(H27+N27)/('TABLE I '!$G$12+'TABLE I '!$M$12-'TABLE I '!$G$10-'TABLE I '!$M$10)*100</f>
        <v>0</v>
      </c>
      <c r="P27" s="115">
        <v>0</v>
      </c>
      <c r="Q27" s="115">
        <v>0</v>
      </c>
      <c r="R27" s="116">
        <v>0</v>
      </c>
      <c r="S27" s="116">
        <v>0</v>
      </c>
      <c r="T27" s="115">
        <v>0</v>
      </c>
    </row>
    <row r="28" spans="1:20" s="10" customFormat="1" ht="12" customHeight="1">
      <c r="A28" s="46" t="s">
        <v>47</v>
      </c>
      <c r="B28" s="96" t="s">
        <v>38</v>
      </c>
      <c r="C28" s="100"/>
      <c r="D28" s="115"/>
      <c r="E28" s="115"/>
      <c r="F28" s="115"/>
      <c r="G28" s="115"/>
      <c r="H28" s="115"/>
      <c r="I28" s="95"/>
      <c r="J28" s="95"/>
      <c r="K28" s="115">
        <v>0</v>
      </c>
      <c r="L28" s="115">
        <f t="shared" si="1"/>
        <v>0</v>
      </c>
      <c r="M28" s="95">
        <f>L28/'TABLE I '!$G$12*100</f>
        <v>0</v>
      </c>
      <c r="N28" s="115"/>
      <c r="O28" s="95">
        <f>(H28+N28)/('TABLE I '!$G$12+'TABLE I '!$M$12-'TABLE I '!$G$10-'TABLE I '!$M$10)*100</f>
        <v>0</v>
      </c>
      <c r="P28" s="115"/>
      <c r="Q28" s="115">
        <v>0</v>
      </c>
      <c r="R28" s="116">
        <v>0</v>
      </c>
      <c r="S28" s="116">
        <v>0</v>
      </c>
      <c r="T28" s="115"/>
    </row>
    <row r="29" spans="1:20" s="10" customFormat="1" ht="12.75">
      <c r="A29" s="46"/>
      <c r="B29" s="46"/>
      <c r="C29" s="100"/>
      <c r="D29" s="115"/>
      <c r="E29" s="115"/>
      <c r="F29" s="115"/>
      <c r="G29" s="115"/>
      <c r="H29" s="115"/>
      <c r="I29" s="95"/>
      <c r="J29" s="95"/>
      <c r="K29" s="115"/>
      <c r="L29" s="115"/>
      <c r="M29" s="95"/>
      <c r="N29" s="115"/>
      <c r="O29" s="95"/>
      <c r="P29" s="115"/>
      <c r="Q29" s="115"/>
      <c r="R29" s="116"/>
      <c r="S29" s="116"/>
      <c r="T29" s="115"/>
    </row>
    <row r="30" spans="1:20" s="10" customFormat="1" ht="12.75">
      <c r="A30" s="46"/>
      <c r="B30" s="46" t="s">
        <v>205</v>
      </c>
      <c r="C30" s="100"/>
      <c r="D30" s="115"/>
      <c r="E30" s="115"/>
      <c r="F30" s="115"/>
      <c r="G30" s="115"/>
      <c r="H30" s="115"/>
      <c r="I30" s="95"/>
      <c r="J30" s="95"/>
      <c r="K30" s="115">
        <v>0</v>
      </c>
      <c r="L30" s="115">
        <f t="shared" si="1"/>
        <v>0</v>
      </c>
      <c r="M30" s="95">
        <f>L30/'TABLE I '!$G$12*100</f>
        <v>0</v>
      </c>
      <c r="N30" s="115"/>
      <c r="O30" s="95">
        <f>(H30+N30)/('TABLE I '!$G$12+'TABLE I '!$M$12-'TABLE I '!$G$10-'TABLE I '!$M$10)*100</f>
        <v>0</v>
      </c>
      <c r="P30" s="115"/>
      <c r="Q30" s="115">
        <v>0</v>
      </c>
      <c r="R30" s="116">
        <v>0</v>
      </c>
      <c r="S30" s="116">
        <v>0</v>
      </c>
      <c r="T30" s="115"/>
    </row>
    <row r="31" spans="1:20" s="10" customFormat="1" ht="12.75">
      <c r="A31" s="46"/>
      <c r="B31" s="109" t="s">
        <v>228</v>
      </c>
      <c r="C31" s="117"/>
      <c r="D31" s="118">
        <v>4</v>
      </c>
      <c r="E31" s="116">
        <v>427</v>
      </c>
      <c r="F31" s="116">
        <v>0</v>
      </c>
      <c r="G31" s="116">
        <v>0</v>
      </c>
      <c r="H31" s="116">
        <f>E31+F31+G31</f>
        <v>427</v>
      </c>
      <c r="I31" s="111">
        <f>H31/('TABLE I '!$G$12-'TABLE I '!$G$10)*100</f>
        <v>0.0008156280445776065</v>
      </c>
      <c r="J31" s="116">
        <f>H31</f>
        <v>427</v>
      </c>
      <c r="K31" s="116">
        <v>0</v>
      </c>
      <c r="L31" s="116">
        <f>J31+K31</f>
        <v>427</v>
      </c>
      <c r="M31" s="111">
        <f>L31/'TABLE I '!$K$12*100</f>
        <v>0.0008156280445776065</v>
      </c>
      <c r="N31" s="116">
        <v>0</v>
      </c>
      <c r="O31" s="111">
        <f>(H31+N31)/('TABLE I '!$G$12+'TABLE I '!$M$12-'TABLE I '!$G$10-'TABLE I '!$M$10)*100</f>
        <v>0.0008156280445776065</v>
      </c>
      <c r="P31" s="116">
        <v>0</v>
      </c>
      <c r="Q31" s="111">
        <f>P31/H31*100</f>
        <v>0</v>
      </c>
      <c r="R31" s="116">
        <v>0</v>
      </c>
      <c r="S31" s="116">
        <v>0</v>
      </c>
      <c r="T31" s="116">
        <v>427</v>
      </c>
    </row>
    <row r="32" spans="1:20" s="10" customFormat="1" ht="24" customHeight="1">
      <c r="A32" s="46"/>
      <c r="B32" s="109" t="s">
        <v>229</v>
      </c>
      <c r="C32" s="117"/>
      <c r="D32" s="118">
        <v>1</v>
      </c>
      <c r="E32" s="116">
        <v>100</v>
      </c>
      <c r="F32" s="116">
        <v>0</v>
      </c>
      <c r="G32" s="116">
        <v>0</v>
      </c>
      <c r="H32" s="116">
        <f>E32+F32+G32</f>
        <v>100</v>
      </c>
      <c r="I32" s="111">
        <f>H32/('TABLE I '!$G$12-'TABLE I '!$G$10)*100</f>
        <v>0.00019101359357789376</v>
      </c>
      <c r="J32" s="116">
        <f>H32</f>
        <v>100</v>
      </c>
      <c r="K32" s="116">
        <v>0</v>
      </c>
      <c r="L32" s="116">
        <f>J32+K32</f>
        <v>100</v>
      </c>
      <c r="M32" s="111">
        <f>L32/'TABLE I '!$K$12*100</f>
        <v>0.00019101359357789376</v>
      </c>
      <c r="N32" s="116">
        <v>0</v>
      </c>
      <c r="O32" s="111">
        <f>(H32+N32)/('TABLE I '!$G$12+'TABLE I '!$M$12-'TABLE I '!$G$10-'TABLE I '!$M$10)*100</f>
        <v>0.00019101359357789376</v>
      </c>
      <c r="P32" s="116">
        <v>0</v>
      </c>
      <c r="Q32" s="111">
        <f>P32/H32*100</f>
        <v>0</v>
      </c>
      <c r="R32" s="116">
        <v>0</v>
      </c>
      <c r="S32" s="116">
        <v>0</v>
      </c>
      <c r="T32" s="116">
        <v>100</v>
      </c>
    </row>
    <row r="33" spans="1:20" s="10" customFormat="1" ht="27.75" customHeight="1">
      <c r="A33" s="46"/>
      <c r="B33" s="109" t="s">
        <v>230</v>
      </c>
      <c r="C33" s="117"/>
      <c r="D33" s="118">
        <v>113</v>
      </c>
      <c r="E33" s="116">
        <v>23264402</v>
      </c>
      <c r="F33" s="116">
        <v>0</v>
      </c>
      <c r="G33" s="116">
        <v>0</v>
      </c>
      <c r="H33" s="116">
        <f>E33+F33+G33</f>
        <v>23264402</v>
      </c>
      <c r="I33" s="111">
        <f>H33/('TABLE I '!$G$12-'TABLE I '!$G$10)*100</f>
        <v>44.43817028460739</v>
      </c>
      <c r="J33" s="116">
        <f>H33</f>
        <v>23264402</v>
      </c>
      <c r="K33" s="116">
        <v>0</v>
      </c>
      <c r="L33" s="116">
        <f>J33+K33</f>
        <v>23264402</v>
      </c>
      <c r="M33" s="111">
        <f>L33/'TABLE I '!$K$12*100</f>
        <v>44.43817028460739</v>
      </c>
      <c r="N33" s="116">
        <v>0</v>
      </c>
      <c r="O33" s="111">
        <f>(H33+N33)/('TABLE I '!$G$12+'TABLE I '!$M$12-'TABLE I '!$G$10-'TABLE I '!$M$10)*100</f>
        <v>44.43817028460739</v>
      </c>
      <c r="P33" s="116">
        <v>7999995</v>
      </c>
      <c r="Q33" s="111">
        <f>P33/H33*100</f>
        <v>34.387279759006915</v>
      </c>
      <c r="R33" s="116">
        <v>0</v>
      </c>
      <c r="S33" s="116">
        <v>0</v>
      </c>
      <c r="T33" s="116">
        <v>23222202</v>
      </c>
    </row>
    <row r="34" spans="1:20" s="10" customFormat="1" ht="12.75">
      <c r="A34" s="46"/>
      <c r="B34" s="108" t="s">
        <v>231</v>
      </c>
      <c r="C34" s="117"/>
      <c r="D34" s="118"/>
      <c r="E34" s="116"/>
      <c r="F34" s="116"/>
      <c r="G34" s="116"/>
      <c r="H34" s="116"/>
      <c r="I34" s="111"/>
      <c r="J34" s="116"/>
      <c r="K34" s="116"/>
      <c r="L34" s="116"/>
      <c r="M34" s="111"/>
      <c r="N34" s="116"/>
      <c r="O34" s="111"/>
      <c r="P34" s="116"/>
      <c r="Q34" s="111"/>
      <c r="R34" s="116"/>
      <c r="S34" s="116"/>
      <c r="T34" s="116"/>
    </row>
    <row r="35" spans="1:20" s="10" customFormat="1" ht="48">
      <c r="A35" s="46">
        <v>1</v>
      </c>
      <c r="B35" s="96" t="s">
        <v>198</v>
      </c>
      <c r="C35" s="119" t="s">
        <v>212</v>
      </c>
      <c r="D35" s="120">
        <v>1</v>
      </c>
      <c r="E35" s="115">
        <v>1999998</v>
      </c>
      <c r="F35" s="115">
        <v>0</v>
      </c>
      <c r="G35" s="115">
        <v>0</v>
      </c>
      <c r="H35" s="115">
        <f aca="true" t="shared" si="5" ref="H35:H43">E35+F35+G35</f>
        <v>1999998</v>
      </c>
      <c r="I35" s="95">
        <f>H35/('TABLE I '!$G$12-'TABLE I '!$G$10)*100</f>
        <v>3.8202680512860034</v>
      </c>
      <c r="J35" s="115">
        <f>H35</f>
        <v>1999998</v>
      </c>
      <c r="K35" s="115">
        <v>0</v>
      </c>
      <c r="L35" s="115">
        <f t="shared" si="1"/>
        <v>1999998</v>
      </c>
      <c r="M35" s="95">
        <f>L35/'TABLE I '!$K$12*100</f>
        <v>3.8202680512860034</v>
      </c>
      <c r="N35" s="115">
        <v>0</v>
      </c>
      <c r="O35" s="95">
        <f>(H35+N35)/('TABLE I '!$G$12+'TABLE I '!$M$12-'TABLE I '!$G$10-'TABLE I '!$M$10)*100</f>
        <v>3.8202680512860034</v>
      </c>
      <c r="P35" s="115">
        <v>1999998</v>
      </c>
      <c r="Q35" s="95">
        <f aca="true" t="shared" si="6" ref="Q35:Q43">P35/H35*100</f>
        <v>100</v>
      </c>
      <c r="R35" s="116">
        <v>0</v>
      </c>
      <c r="S35" s="116">
        <v>0</v>
      </c>
      <c r="T35" s="115">
        <v>1999998</v>
      </c>
    </row>
    <row r="36" spans="1:20" s="10" customFormat="1" ht="36">
      <c r="A36" s="46">
        <v>2</v>
      </c>
      <c r="B36" s="96" t="s">
        <v>199</v>
      </c>
      <c r="C36" s="119" t="s">
        <v>210</v>
      </c>
      <c r="D36" s="120">
        <v>1</v>
      </c>
      <c r="E36" s="115">
        <v>688000</v>
      </c>
      <c r="F36" s="115">
        <v>0</v>
      </c>
      <c r="G36" s="115">
        <v>0</v>
      </c>
      <c r="H36" s="115">
        <f t="shared" si="5"/>
        <v>688000</v>
      </c>
      <c r="I36" s="95">
        <f>H36/('TABLE I '!$G$12-'TABLE I '!$G$10)*100</f>
        <v>1.3141735238159091</v>
      </c>
      <c r="J36" s="115">
        <f aca="true" t="shared" si="7" ref="J36:J45">H36</f>
        <v>688000</v>
      </c>
      <c r="K36" s="115">
        <v>0</v>
      </c>
      <c r="L36" s="115">
        <f t="shared" si="1"/>
        <v>688000</v>
      </c>
      <c r="M36" s="95">
        <f>L36/'TABLE I '!$K$12*100</f>
        <v>1.3141735238159091</v>
      </c>
      <c r="N36" s="115">
        <v>0</v>
      </c>
      <c r="O36" s="95">
        <f>(H36+N36)/('TABLE I '!$G$12+'TABLE I '!$M$12-'TABLE I '!$G$10-'TABLE I '!$M$10)*100</f>
        <v>1.3141735238159091</v>
      </c>
      <c r="P36" s="115">
        <v>0</v>
      </c>
      <c r="Q36" s="95">
        <f t="shared" si="6"/>
        <v>0</v>
      </c>
      <c r="R36" s="116">
        <v>0</v>
      </c>
      <c r="S36" s="116">
        <v>0</v>
      </c>
      <c r="T36" s="115">
        <v>688000</v>
      </c>
    </row>
    <row r="37" spans="1:20" s="10" customFormat="1" ht="24">
      <c r="A37" s="46">
        <v>3</v>
      </c>
      <c r="B37" s="96" t="s">
        <v>200</v>
      </c>
      <c r="C37" s="119" t="s">
        <v>209</v>
      </c>
      <c r="D37" s="120">
        <v>1</v>
      </c>
      <c r="E37" s="115">
        <v>1385770</v>
      </c>
      <c r="F37" s="115">
        <v>0</v>
      </c>
      <c r="G37" s="115">
        <v>0</v>
      </c>
      <c r="H37" s="115">
        <f t="shared" si="5"/>
        <v>1385770</v>
      </c>
      <c r="I37" s="95">
        <f>H37/('TABLE I '!$G$12-'TABLE I '!$G$10)*100</f>
        <v>2.6470090757243785</v>
      </c>
      <c r="J37" s="115">
        <f t="shared" si="7"/>
        <v>1385770</v>
      </c>
      <c r="K37" s="115">
        <v>0</v>
      </c>
      <c r="L37" s="115">
        <f t="shared" si="1"/>
        <v>1385770</v>
      </c>
      <c r="M37" s="95">
        <f>L37/'TABLE I '!$K$12*100</f>
        <v>2.6470090757243785</v>
      </c>
      <c r="N37" s="115">
        <v>0</v>
      </c>
      <c r="O37" s="95">
        <f>(H37+N37)/('TABLE I '!$G$12+'TABLE I '!$M$12-'TABLE I '!$G$10-'TABLE I '!$M$10)*100</f>
        <v>2.6470090757243785</v>
      </c>
      <c r="P37" s="115">
        <v>0</v>
      </c>
      <c r="Q37" s="95">
        <f t="shared" si="6"/>
        <v>0</v>
      </c>
      <c r="R37" s="116">
        <v>0</v>
      </c>
      <c r="S37" s="116">
        <v>0</v>
      </c>
      <c r="T37" s="115">
        <v>1385770</v>
      </c>
    </row>
    <row r="38" spans="1:20" s="10" customFormat="1" ht="36">
      <c r="A38" s="46">
        <v>4</v>
      </c>
      <c r="B38" s="96" t="s">
        <v>201</v>
      </c>
      <c r="C38" s="119" t="s">
        <v>211</v>
      </c>
      <c r="D38" s="120">
        <v>1</v>
      </c>
      <c r="E38" s="115">
        <v>604000</v>
      </c>
      <c r="F38" s="115">
        <v>0</v>
      </c>
      <c r="G38" s="115">
        <v>0</v>
      </c>
      <c r="H38" s="115">
        <f t="shared" si="5"/>
        <v>604000</v>
      </c>
      <c r="I38" s="95">
        <f>H38/('TABLE I '!$G$12-'TABLE I '!$G$10)*100</f>
        <v>1.1537221052104785</v>
      </c>
      <c r="J38" s="115">
        <f t="shared" si="7"/>
        <v>604000</v>
      </c>
      <c r="K38" s="115">
        <v>0</v>
      </c>
      <c r="L38" s="115">
        <f t="shared" si="1"/>
        <v>604000</v>
      </c>
      <c r="M38" s="95">
        <f>L38/'TABLE I '!$K$12*100</f>
        <v>1.1537221052104785</v>
      </c>
      <c r="N38" s="115">
        <v>0</v>
      </c>
      <c r="O38" s="95">
        <f>(H38+N38)/('TABLE I '!$G$12+'TABLE I '!$M$12-'TABLE I '!$G$10-'TABLE I '!$M$10)*100</f>
        <v>1.1537221052104785</v>
      </c>
      <c r="P38" s="115">
        <v>0</v>
      </c>
      <c r="Q38" s="95">
        <f t="shared" si="6"/>
        <v>0</v>
      </c>
      <c r="R38" s="116">
        <v>0</v>
      </c>
      <c r="S38" s="116">
        <v>0</v>
      </c>
      <c r="T38" s="115">
        <v>604000</v>
      </c>
    </row>
    <row r="39" spans="1:20" s="10" customFormat="1" ht="24">
      <c r="A39" s="46">
        <v>5</v>
      </c>
      <c r="B39" s="96" t="s">
        <v>202</v>
      </c>
      <c r="C39" s="119" t="s">
        <v>206</v>
      </c>
      <c r="D39" s="120">
        <v>1</v>
      </c>
      <c r="E39" s="115">
        <v>2547221</v>
      </c>
      <c r="F39" s="115">
        <v>0</v>
      </c>
      <c r="G39" s="115">
        <v>0</v>
      </c>
      <c r="H39" s="115">
        <f t="shared" si="5"/>
        <v>2547221</v>
      </c>
      <c r="I39" s="95">
        <f>H39/('TABLE I '!$G$12-'TABLE I '!$G$10)*100</f>
        <v>4.865538368470761</v>
      </c>
      <c r="J39" s="115">
        <f t="shared" si="7"/>
        <v>2547221</v>
      </c>
      <c r="K39" s="115">
        <v>0</v>
      </c>
      <c r="L39" s="115">
        <f t="shared" si="1"/>
        <v>2547221</v>
      </c>
      <c r="M39" s="95">
        <f>L39/'TABLE I '!$K$12*100</f>
        <v>4.865538368470761</v>
      </c>
      <c r="N39" s="115">
        <v>0</v>
      </c>
      <c r="O39" s="95">
        <f>(H39+N39)/('TABLE I '!$G$12+'TABLE I '!$M$12-'TABLE I '!$G$10-'TABLE I '!$M$10)*100</f>
        <v>4.865538368470761</v>
      </c>
      <c r="P39" s="115">
        <v>0</v>
      </c>
      <c r="Q39" s="95">
        <f t="shared" si="6"/>
        <v>0</v>
      </c>
      <c r="R39" s="116">
        <v>0</v>
      </c>
      <c r="S39" s="116">
        <v>0</v>
      </c>
      <c r="T39" s="115">
        <v>2547221</v>
      </c>
    </row>
    <row r="40" spans="1:20" s="10" customFormat="1" ht="24">
      <c r="A40" s="46">
        <v>6</v>
      </c>
      <c r="B40" s="96" t="s">
        <v>203</v>
      </c>
      <c r="C40" s="119" t="s">
        <v>207</v>
      </c>
      <c r="D40" s="120">
        <v>1</v>
      </c>
      <c r="E40" s="115">
        <v>2000000</v>
      </c>
      <c r="F40" s="115">
        <v>0</v>
      </c>
      <c r="G40" s="115">
        <v>0</v>
      </c>
      <c r="H40" s="115">
        <f t="shared" si="5"/>
        <v>2000000</v>
      </c>
      <c r="I40" s="95">
        <f>H40/('TABLE I '!$G$12-'TABLE I '!$G$10)*100</f>
        <v>3.820271871557875</v>
      </c>
      <c r="J40" s="115">
        <f t="shared" si="7"/>
        <v>2000000</v>
      </c>
      <c r="K40" s="115">
        <v>0</v>
      </c>
      <c r="L40" s="115">
        <f t="shared" si="1"/>
        <v>2000000</v>
      </c>
      <c r="M40" s="95">
        <f>L40/'TABLE I '!$K$12*100</f>
        <v>3.820271871557875</v>
      </c>
      <c r="N40" s="115">
        <v>0</v>
      </c>
      <c r="O40" s="95">
        <f>(H40+N40)/('TABLE I '!$G$12+'TABLE I '!$M$12-'TABLE I '!$G$10-'TABLE I '!$M$10)*100</f>
        <v>3.820271871557875</v>
      </c>
      <c r="P40" s="115">
        <v>0</v>
      </c>
      <c r="Q40" s="95">
        <f t="shared" si="6"/>
        <v>0</v>
      </c>
      <c r="R40" s="116">
        <v>0</v>
      </c>
      <c r="S40" s="116">
        <v>0</v>
      </c>
      <c r="T40" s="115">
        <v>2000000</v>
      </c>
    </row>
    <row r="41" spans="1:20" s="10" customFormat="1" ht="24">
      <c r="A41" s="46">
        <v>7</v>
      </c>
      <c r="B41" s="96" t="s">
        <v>204</v>
      </c>
      <c r="C41" s="119" t="s">
        <v>208</v>
      </c>
      <c r="D41" s="120">
        <v>1</v>
      </c>
      <c r="E41" s="115">
        <v>3004320</v>
      </c>
      <c r="F41" s="115">
        <v>0</v>
      </c>
      <c r="G41" s="115">
        <v>0</v>
      </c>
      <c r="H41" s="115">
        <f>E41+F41+G41</f>
        <v>3004320</v>
      </c>
      <c r="I41" s="95">
        <f>H41/('TABLE I '!$G$12-'TABLE I '!$G$10)*100</f>
        <v>5.738659594579378</v>
      </c>
      <c r="J41" s="115">
        <f>H41</f>
        <v>3004320</v>
      </c>
      <c r="K41" s="115">
        <v>0</v>
      </c>
      <c r="L41" s="115">
        <f>J41+K41</f>
        <v>3004320</v>
      </c>
      <c r="M41" s="95">
        <f>L41/'TABLE I '!$K$12*100</f>
        <v>5.738659594579378</v>
      </c>
      <c r="N41" s="115">
        <v>0</v>
      </c>
      <c r="O41" s="95">
        <f>(H41+N41)/('TABLE I '!$G$12+'TABLE I '!$M$12-'TABLE I '!$G$10-'TABLE I '!$M$10)*100</f>
        <v>5.738659594579378</v>
      </c>
      <c r="P41" s="115">
        <v>0</v>
      </c>
      <c r="Q41" s="95">
        <f>P41/H41*100</f>
        <v>0</v>
      </c>
      <c r="R41" s="116">
        <v>0</v>
      </c>
      <c r="S41" s="116">
        <v>0</v>
      </c>
      <c r="T41" s="115">
        <v>3004320</v>
      </c>
    </row>
    <row r="42" spans="1:20" s="10" customFormat="1" ht="24">
      <c r="A42" s="46">
        <v>8</v>
      </c>
      <c r="B42" s="96" t="s">
        <v>222</v>
      </c>
      <c r="C42" s="119" t="s">
        <v>223</v>
      </c>
      <c r="D42" s="120">
        <v>1</v>
      </c>
      <c r="E42" s="115">
        <v>1999999</v>
      </c>
      <c r="F42" s="115">
        <v>0</v>
      </c>
      <c r="G42" s="115">
        <v>0</v>
      </c>
      <c r="H42" s="115">
        <f>E42+F42+G42</f>
        <v>1999999</v>
      </c>
      <c r="I42" s="95">
        <f>H42/('TABLE I '!$G$12-'TABLE I '!$G$10)*100</f>
        <v>3.8202699614219395</v>
      </c>
      <c r="J42" s="115">
        <f t="shared" si="7"/>
        <v>1999999</v>
      </c>
      <c r="K42" s="115">
        <v>0</v>
      </c>
      <c r="L42" s="115">
        <f>J42+K42</f>
        <v>1999999</v>
      </c>
      <c r="M42" s="95">
        <f>L42/'TABLE I '!$K$12*100</f>
        <v>3.8202699614219395</v>
      </c>
      <c r="N42" s="115">
        <v>0</v>
      </c>
      <c r="O42" s="95">
        <f>(H42+N42)/('TABLE I '!$G$12+'TABLE I '!$M$12-'TABLE I '!$G$10-'TABLE I '!$M$10)*100</f>
        <v>3.8202699614219395</v>
      </c>
      <c r="P42" s="115">
        <v>1999999</v>
      </c>
      <c r="Q42" s="95">
        <f>P42/H42*100</f>
        <v>100</v>
      </c>
      <c r="R42" s="116">
        <v>0</v>
      </c>
      <c r="S42" s="116">
        <v>0</v>
      </c>
      <c r="T42" s="115">
        <v>1999999</v>
      </c>
    </row>
    <row r="43" spans="1:20" s="10" customFormat="1" ht="36">
      <c r="A43" s="46">
        <v>9</v>
      </c>
      <c r="B43" s="96" t="s">
        <v>224</v>
      </c>
      <c r="C43" s="119" t="s">
        <v>225</v>
      </c>
      <c r="D43" s="120">
        <v>1</v>
      </c>
      <c r="E43" s="115">
        <v>1999999</v>
      </c>
      <c r="F43" s="115">
        <v>0</v>
      </c>
      <c r="G43" s="115">
        <v>0</v>
      </c>
      <c r="H43" s="115">
        <f t="shared" si="5"/>
        <v>1999999</v>
      </c>
      <c r="I43" s="95">
        <f>H43/('TABLE I '!$G$12-'TABLE I '!$G$10)*100</f>
        <v>3.8202699614219395</v>
      </c>
      <c r="J43" s="115">
        <f t="shared" si="7"/>
        <v>1999999</v>
      </c>
      <c r="K43" s="115"/>
      <c r="L43" s="115">
        <f t="shared" si="1"/>
        <v>1999999</v>
      </c>
      <c r="M43" s="95">
        <f>L43/'TABLE I '!$K$12*100</f>
        <v>3.8202699614219395</v>
      </c>
      <c r="N43" s="115">
        <v>0</v>
      </c>
      <c r="O43" s="95">
        <f>(H43+N43)/('TABLE I '!$G$12+'TABLE I '!$M$12-'TABLE I '!$G$10-'TABLE I '!$M$10)*100</f>
        <v>3.8202699614219395</v>
      </c>
      <c r="P43" s="115">
        <v>1999999</v>
      </c>
      <c r="Q43" s="95">
        <f t="shared" si="6"/>
        <v>100</v>
      </c>
      <c r="R43" s="116">
        <v>0</v>
      </c>
      <c r="S43" s="116">
        <v>0</v>
      </c>
      <c r="T43" s="115">
        <v>1999999</v>
      </c>
    </row>
    <row r="44" spans="1:20" s="10" customFormat="1" ht="36">
      <c r="A44" s="46">
        <v>10</v>
      </c>
      <c r="B44" s="96" t="s">
        <v>226</v>
      </c>
      <c r="C44" s="119" t="s">
        <v>227</v>
      </c>
      <c r="D44" s="120">
        <v>1</v>
      </c>
      <c r="E44" s="115">
        <v>630000</v>
      </c>
      <c r="F44" s="115">
        <v>0</v>
      </c>
      <c r="G44" s="115">
        <v>0</v>
      </c>
      <c r="H44" s="115">
        <f>E44+F44+G44</f>
        <v>630000</v>
      </c>
      <c r="I44" s="95">
        <f>H44/('TABLE I '!$G$12-'TABLE I '!$G$10)*100</f>
        <v>1.2033856395407307</v>
      </c>
      <c r="J44" s="115">
        <f t="shared" si="7"/>
        <v>630000</v>
      </c>
      <c r="K44" s="115">
        <v>0</v>
      </c>
      <c r="L44" s="115">
        <f>J44+K44</f>
        <v>630000</v>
      </c>
      <c r="M44" s="95">
        <f>L44/'TABLE I '!$K$12*100</f>
        <v>1.2033856395407307</v>
      </c>
      <c r="N44" s="115">
        <v>0</v>
      </c>
      <c r="O44" s="95">
        <f>(H44+N44)/('TABLE I '!$G$12+'TABLE I '!$M$12-'TABLE I '!$G$10-'TABLE I '!$M$10)*100</f>
        <v>1.2033856395407307</v>
      </c>
      <c r="P44" s="115">
        <v>0</v>
      </c>
      <c r="Q44" s="95">
        <f>P44/H44*100</f>
        <v>0</v>
      </c>
      <c r="R44" s="116">
        <v>0</v>
      </c>
      <c r="S44" s="116">
        <v>0</v>
      </c>
      <c r="T44" s="115">
        <v>630000</v>
      </c>
    </row>
    <row r="45" spans="1:20" s="10" customFormat="1" ht="24">
      <c r="A45" s="46">
        <v>11</v>
      </c>
      <c r="B45" s="96" t="s">
        <v>233</v>
      </c>
      <c r="C45" s="119" t="s">
        <v>234</v>
      </c>
      <c r="D45" s="120">
        <v>1</v>
      </c>
      <c r="E45" s="115">
        <v>1999999</v>
      </c>
      <c r="F45" s="115">
        <v>0</v>
      </c>
      <c r="G45" s="115">
        <v>0</v>
      </c>
      <c r="H45" s="115">
        <f>E45+F45+G45</f>
        <v>1999999</v>
      </c>
      <c r="I45" s="95">
        <f>H45/('TABLE I '!$G$12-'TABLE I '!$G$10)*100</f>
        <v>3.8202699614219395</v>
      </c>
      <c r="J45" s="115">
        <f t="shared" si="7"/>
        <v>1999999</v>
      </c>
      <c r="K45" s="115">
        <v>0</v>
      </c>
      <c r="L45" s="115">
        <f>J45+K45</f>
        <v>1999999</v>
      </c>
      <c r="M45" s="95">
        <f>L45/'TABLE I '!$K$12*100</f>
        <v>3.8202699614219395</v>
      </c>
      <c r="N45" s="115">
        <v>0</v>
      </c>
      <c r="O45" s="95">
        <f>(H45+N45)/('TABLE I '!$G$12+'TABLE I '!$M$12-'TABLE I '!$G$10-'TABLE I '!$M$10)*100</f>
        <v>3.8202699614219395</v>
      </c>
      <c r="P45" s="115">
        <v>1999999</v>
      </c>
      <c r="Q45" s="95">
        <f>P45/H45*100</f>
        <v>100</v>
      </c>
      <c r="R45" s="116">
        <v>0</v>
      </c>
      <c r="S45" s="116">
        <v>0</v>
      </c>
      <c r="T45" s="115">
        <v>1999999</v>
      </c>
    </row>
    <row r="46" spans="1:20" s="10" customFormat="1" ht="12.75">
      <c r="A46" s="46"/>
      <c r="B46" s="96"/>
      <c r="C46" s="119"/>
      <c r="D46" s="120"/>
      <c r="E46" s="120"/>
      <c r="F46" s="115"/>
      <c r="G46" s="115"/>
      <c r="H46" s="115"/>
      <c r="I46" s="95"/>
      <c r="J46" s="115"/>
      <c r="K46" s="115"/>
      <c r="L46" s="115"/>
      <c r="M46" s="95"/>
      <c r="N46" s="115"/>
      <c r="O46" s="95"/>
      <c r="P46" s="115"/>
      <c r="Q46" s="95"/>
      <c r="R46" s="116"/>
      <c r="S46" s="116"/>
      <c r="T46" s="120"/>
    </row>
    <row r="47" spans="1:20" s="10" customFormat="1" ht="12.75">
      <c r="A47" s="46"/>
      <c r="B47" s="96" t="s">
        <v>221</v>
      </c>
      <c r="C47" s="119"/>
      <c r="D47" s="115">
        <f>SUM(D31:D33)</f>
        <v>118</v>
      </c>
      <c r="E47" s="115">
        <f aca="true" t="shared" si="8" ref="E47:N47">SUM(E31:E33)</f>
        <v>23264929</v>
      </c>
      <c r="F47" s="115">
        <f t="shared" si="8"/>
        <v>0</v>
      </c>
      <c r="G47" s="115">
        <f t="shared" si="8"/>
        <v>0</v>
      </c>
      <c r="H47" s="115">
        <f>SUM(H31:H33)</f>
        <v>23264929</v>
      </c>
      <c r="I47" s="95">
        <f t="shared" si="8"/>
        <v>44.439176926245544</v>
      </c>
      <c r="J47" s="115">
        <f t="shared" si="8"/>
        <v>23264929</v>
      </c>
      <c r="K47" s="115">
        <f t="shared" si="8"/>
        <v>0</v>
      </c>
      <c r="L47" s="115">
        <f t="shared" si="8"/>
        <v>23264929</v>
      </c>
      <c r="M47" s="95">
        <f t="shared" si="8"/>
        <v>44.439176926245544</v>
      </c>
      <c r="N47" s="115">
        <f t="shared" si="8"/>
        <v>0</v>
      </c>
      <c r="O47" s="95">
        <f>(H47+N47)/('TABLE I '!$G$12+'TABLE I '!$M$12-'TABLE I '!$G$10-'TABLE I '!$M$10)*100</f>
        <v>44.439176926245544</v>
      </c>
      <c r="P47" s="115">
        <f>SUM(P31:P33)</f>
        <v>7999995</v>
      </c>
      <c r="Q47" s="95">
        <f>P47/H47*100</f>
        <v>34.38650081416539</v>
      </c>
      <c r="R47" s="115">
        <f>SUM(R31:R33)</f>
        <v>0</v>
      </c>
      <c r="S47" s="115">
        <f>SUM(S31:S33)</f>
        <v>0</v>
      </c>
      <c r="T47" s="115">
        <f>SUM(T31:T33)</f>
        <v>23222729</v>
      </c>
    </row>
    <row r="48" spans="1:20" s="10" customFormat="1" ht="12.75" customHeight="1">
      <c r="A48" s="46"/>
      <c r="B48" s="96" t="s">
        <v>77</v>
      </c>
      <c r="C48" s="100"/>
      <c r="D48" s="115">
        <f aca="true" t="shared" si="9" ref="D48:L48">D21+D22+D47</f>
        <v>2667</v>
      </c>
      <c r="E48" s="115">
        <f t="shared" si="9"/>
        <v>27170310</v>
      </c>
      <c r="F48" s="115">
        <f t="shared" si="9"/>
        <v>0</v>
      </c>
      <c r="G48" s="115">
        <f t="shared" si="9"/>
        <v>0</v>
      </c>
      <c r="H48" s="115">
        <f t="shared" si="9"/>
        <v>27170310</v>
      </c>
      <c r="I48" s="95">
        <f t="shared" si="9"/>
        <v>51.89898551725383</v>
      </c>
      <c r="J48" s="115">
        <f t="shared" si="9"/>
        <v>27170310</v>
      </c>
      <c r="K48" s="115">
        <f t="shared" si="9"/>
        <v>0</v>
      </c>
      <c r="L48" s="115">
        <f t="shared" si="9"/>
        <v>27170310</v>
      </c>
      <c r="M48" s="95">
        <f>L48/'TABLE I '!$G$12*100</f>
        <v>51.89898551725383</v>
      </c>
      <c r="N48" s="115">
        <f>N21+N22+N47</f>
        <v>0</v>
      </c>
      <c r="O48" s="95">
        <f>(H48+N48)/('TABLE I '!$G$12+'TABLE I '!$M$12-'TABLE I '!$G$10-'TABLE I '!$M$10)*100</f>
        <v>51.89898551725383</v>
      </c>
      <c r="P48" s="115">
        <f>P21+P22+P47</f>
        <v>7999995</v>
      </c>
      <c r="Q48" s="95">
        <f>P48/H48*100</f>
        <v>29.443885623682615</v>
      </c>
      <c r="R48" s="115">
        <f>R21+R22+R47</f>
        <v>0</v>
      </c>
      <c r="S48" s="115">
        <f>S21+S22+S47</f>
        <v>0</v>
      </c>
      <c r="T48" s="115">
        <f>T21+T22+T47</f>
        <v>26892410</v>
      </c>
    </row>
    <row r="49" spans="1:20" s="25" customFormat="1" ht="37.5" customHeight="1">
      <c r="A49" s="108"/>
      <c r="B49" s="109" t="s">
        <v>78</v>
      </c>
      <c r="C49" s="104"/>
      <c r="D49" s="116">
        <f aca="true" t="shared" si="10" ref="D49:L49">D17+D19+D48</f>
        <v>2667</v>
      </c>
      <c r="E49" s="116">
        <f t="shared" si="10"/>
        <v>27170310</v>
      </c>
      <c r="F49" s="116">
        <f t="shared" si="10"/>
        <v>0</v>
      </c>
      <c r="G49" s="116">
        <f t="shared" si="10"/>
        <v>0</v>
      </c>
      <c r="H49" s="116">
        <f t="shared" si="10"/>
        <v>27170310</v>
      </c>
      <c r="I49" s="111">
        <f t="shared" si="10"/>
        <v>51.89898551725383</v>
      </c>
      <c r="J49" s="116">
        <f t="shared" si="10"/>
        <v>27170310</v>
      </c>
      <c r="K49" s="116">
        <f t="shared" si="10"/>
        <v>0</v>
      </c>
      <c r="L49" s="116">
        <f t="shared" si="10"/>
        <v>27170310</v>
      </c>
      <c r="M49" s="95">
        <f>L49/'TABLE I '!$G$12*100</f>
        <v>51.89898551725383</v>
      </c>
      <c r="N49" s="116">
        <f>N17+N19+N48</f>
        <v>0</v>
      </c>
      <c r="O49" s="95">
        <f>(H49+N49)/('TABLE I '!$G$12+'TABLE I '!$M$12-'TABLE I '!$G$10-'TABLE I '!$M$10)*100</f>
        <v>51.89898551725383</v>
      </c>
      <c r="P49" s="116">
        <f>P17+P19+P48</f>
        <v>7999995</v>
      </c>
      <c r="Q49" s="95">
        <f>P49/H49*100</f>
        <v>29.443885623682615</v>
      </c>
      <c r="R49" s="116">
        <f>R17+R19+R48</f>
        <v>0</v>
      </c>
      <c r="S49" s="116">
        <f>S17+S19+S48</f>
        <v>0</v>
      </c>
      <c r="T49" s="116">
        <f>T17+T19+T48</f>
        <v>26892410</v>
      </c>
    </row>
    <row r="50" spans="1:20" s="10" customFormat="1" ht="16.5" customHeight="1">
      <c r="A50" s="146" t="s">
        <v>79</v>
      </c>
      <c r="B50" s="147"/>
      <c r="C50" s="147"/>
      <c r="D50" s="147"/>
      <c r="E50" s="147"/>
      <c r="F50" s="147"/>
      <c r="G50" s="147"/>
      <c r="H50" s="147"/>
      <c r="I50" s="147"/>
      <c r="J50" s="147"/>
      <c r="K50" s="147"/>
      <c r="L50" s="147"/>
      <c r="M50" s="147"/>
      <c r="N50" s="147"/>
      <c r="O50" s="147"/>
      <c r="P50" s="147"/>
      <c r="Q50" s="147"/>
      <c r="R50" s="147"/>
      <c r="S50" s="147"/>
      <c r="T50" s="148"/>
    </row>
    <row r="51" spans="1:20" s="10" customFormat="1" ht="16.5" customHeight="1">
      <c r="A51" s="181" t="s">
        <v>80</v>
      </c>
      <c r="B51" s="182"/>
      <c r="C51" s="182"/>
      <c r="D51" s="182"/>
      <c r="E51" s="182"/>
      <c r="F51" s="182"/>
      <c r="G51" s="182"/>
      <c r="H51" s="182"/>
      <c r="I51" s="182"/>
      <c r="J51" s="182"/>
      <c r="K51" s="182"/>
      <c r="L51" s="182"/>
      <c r="M51" s="182"/>
      <c r="N51" s="182"/>
      <c r="O51" s="182"/>
      <c r="P51" s="182"/>
      <c r="Q51" s="182"/>
      <c r="R51" s="182"/>
      <c r="S51" s="182"/>
      <c r="T51" s="183"/>
    </row>
    <row r="52" spans="1:20" s="10" customFormat="1" ht="12.75">
      <c r="A52" s="185" t="s">
        <v>51</v>
      </c>
      <c r="B52" s="186"/>
      <c r="C52" s="186"/>
      <c r="D52" s="186"/>
      <c r="E52" s="186"/>
      <c r="F52" s="186"/>
      <c r="G52" s="186"/>
      <c r="H52" s="186"/>
      <c r="I52" s="186"/>
      <c r="J52" s="186"/>
      <c r="K52" s="186"/>
      <c r="L52" s="186"/>
      <c r="M52" s="186"/>
      <c r="N52" s="186"/>
      <c r="O52" s="186"/>
      <c r="P52" s="186"/>
      <c r="Q52" s="186"/>
      <c r="R52" s="186"/>
      <c r="S52" s="186"/>
      <c r="T52" s="187"/>
    </row>
    <row r="53" spans="1:20" s="10" customFormat="1" ht="12.75">
      <c r="A53" s="168" t="s">
        <v>52</v>
      </c>
      <c r="B53" s="169"/>
      <c r="C53" s="169"/>
      <c r="D53" s="169"/>
      <c r="E53" s="169"/>
      <c r="F53" s="169"/>
      <c r="G53" s="169"/>
      <c r="H53" s="169"/>
      <c r="I53" s="169"/>
      <c r="J53" s="169"/>
      <c r="K53" s="169"/>
      <c r="L53" s="169"/>
      <c r="M53" s="169"/>
      <c r="N53" s="169"/>
      <c r="O53" s="169"/>
      <c r="P53" s="169"/>
      <c r="Q53" s="169"/>
      <c r="R53" s="169"/>
      <c r="S53" s="169"/>
      <c r="T53" s="170"/>
    </row>
    <row r="54" spans="1:20" s="10" customFormat="1" ht="12.75">
      <c r="A54" s="168" t="s">
        <v>213</v>
      </c>
      <c r="B54" s="169"/>
      <c r="C54" s="169"/>
      <c r="D54" s="169"/>
      <c r="E54" s="169"/>
      <c r="F54" s="169"/>
      <c r="G54" s="169"/>
      <c r="H54" s="169"/>
      <c r="I54" s="169"/>
      <c r="J54" s="169"/>
      <c r="K54" s="169"/>
      <c r="L54" s="169"/>
      <c r="M54" s="169"/>
      <c r="N54" s="169"/>
      <c r="O54" s="169"/>
      <c r="P54" s="169"/>
      <c r="Q54" s="169"/>
      <c r="R54" s="169"/>
      <c r="S54" s="169"/>
      <c r="T54" s="170"/>
    </row>
    <row r="55" spans="1:20" s="10" customFormat="1" ht="12.75">
      <c r="A55" s="178" t="s">
        <v>81</v>
      </c>
      <c r="B55" s="179"/>
      <c r="C55" s="179"/>
      <c r="D55" s="179"/>
      <c r="E55" s="179"/>
      <c r="F55" s="179"/>
      <c r="G55" s="179"/>
      <c r="H55" s="179"/>
      <c r="I55" s="179"/>
      <c r="J55" s="179"/>
      <c r="K55" s="179"/>
      <c r="L55" s="179"/>
      <c r="M55" s="179"/>
      <c r="N55" s="179"/>
      <c r="O55" s="179"/>
      <c r="P55" s="179"/>
      <c r="Q55" s="179"/>
      <c r="R55" s="179"/>
      <c r="S55" s="179"/>
      <c r="T55" s="180"/>
    </row>
    <row r="56" spans="1:20" s="10" customFormat="1" ht="12.75" hidden="1">
      <c r="A56" s="19"/>
      <c r="B56" s="20"/>
      <c r="C56" s="20"/>
      <c r="D56" s="20"/>
      <c r="E56" s="20"/>
      <c r="F56" s="20"/>
      <c r="G56" s="20"/>
      <c r="H56" s="20"/>
      <c r="I56" s="20"/>
      <c r="J56" s="20"/>
      <c r="K56" s="20"/>
      <c r="L56" s="20"/>
      <c r="M56" s="20"/>
      <c r="N56" s="20"/>
      <c r="O56" s="20"/>
      <c r="P56" s="20"/>
      <c r="Q56" s="20"/>
      <c r="R56" s="20"/>
      <c r="S56" s="20"/>
      <c r="T56" s="20"/>
    </row>
    <row r="57" s="17" customFormat="1" ht="12.75">
      <c r="A57" s="18"/>
    </row>
    <row r="58" s="17" customFormat="1" ht="12.75">
      <c r="A58" s="18"/>
    </row>
  </sheetData>
  <sheetProtection/>
  <mergeCells count="33">
    <mergeCell ref="R4:R5"/>
    <mergeCell ref="S4:S5"/>
    <mergeCell ref="R3:S3"/>
    <mergeCell ref="A1:O1"/>
    <mergeCell ref="F3:F5"/>
    <mergeCell ref="H3:H5"/>
    <mergeCell ref="R6:S6"/>
    <mergeCell ref="A55:T55"/>
    <mergeCell ref="A51:T51"/>
    <mergeCell ref="T3:T5"/>
    <mergeCell ref="J4:L4"/>
    <mergeCell ref="M4:M5"/>
    <mergeCell ref="P4:P5"/>
    <mergeCell ref="A50:T50"/>
    <mergeCell ref="A52:T52"/>
    <mergeCell ref="A53:T53"/>
    <mergeCell ref="A54:T54"/>
    <mergeCell ref="O3:O5"/>
    <mergeCell ref="A3:A5"/>
    <mergeCell ref="B3:B5"/>
    <mergeCell ref="C3:C5"/>
    <mergeCell ref="D3:D5"/>
    <mergeCell ref="E3:E5"/>
    <mergeCell ref="A21:A22"/>
    <mergeCell ref="P7:Q7"/>
    <mergeCell ref="G3:G5"/>
    <mergeCell ref="J6:M6"/>
    <mergeCell ref="P6:Q6"/>
    <mergeCell ref="I3:I5"/>
    <mergeCell ref="J3:M3"/>
    <mergeCell ref="N3:N5"/>
    <mergeCell ref="P3:Q3"/>
    <mergeCell ref="Q4:Q5"/>
  </mergeCells>
  <dataValidations count="1">
    <dataValidation type="whole" operator="greaterThanOrEqual" allowBlank="1" showInputMessage="1" showErrorMessage="1" sqref="T21:T24 T31:T46 D31:E46">
      <formula1>0</formula1>
    </dataValidation>
  </dataValidations>
  <printOptions/>
  <pageMargins left="0.2" right="0.2" top="0.25" bottom="0.25" header="0.3" footer="0.3"/>
  <pageSetup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dimension ref="A1:T20"/>
  <sheetViews>
    <sheetView tabSelected="1" view="pageBreakPreview" zoomScaleSheetLayoutView="100" zoomScalePageLayoutView="0" workbookViewId="0" topLeftCell="A1">
      <selection activeCell="L27" sqref="L27"/>
    </sheetView>
  </sheetViews>
  <sheetFormatPr defaultColWidth="9.140625" defaultRowHeight="15"/>
  <cols>
    <col min="1" max="1" width="4.28125" style="2" customWidth="1"/>
    <col min="2" max="2" width="13.7109375" style="0" customWidth="1"/>
    <col min="3" max="3" width="4.8515625" style="0" customWidth="1"/>
    <col min="4" max="4" width="9.00390625" style="0" bestFit="1" customWidth="1"/>
    <col min="5" max="5" width="6.57421875" style="0" customWidth="1"/>
    <col min="6" max="6" width="5.421875" style="0" customWidth="1"/>
    <col min="7" max="7" width="10.8515625" style="0" bestFit="1" customWidth="1"/>
    <col min="8" max="8" width="6.28125" style="0" customWidth="1"/>
    <col min="9" max="9" width="7.57421875" style="0" customWidth="1"/>
    <col min="10" max="11" width="6.8515625" style="0" customWidth="1"/>
    <col min="12" max="12" width="6.00390625" style="0" customWidth="1"/>
    <col min="13" max="13" width="7.57421875" style="0" customWidth="1"/>
    <col min="14" max="14" width="6.57421875" style="0" customWidth="1"/>
    <col min="15" max="15" width="10.57421875" style="0" customWidth="1"/>
    <col min="16" max="16" width="7.7109375" style="0" customWidth="1"/>
    <col min="17" max="17" width="7.00390625" style="0" customWidth="1"/>
    <col min="18" max="18" width="7.28125" style="0" customWidth="1"/>
    <col min="19" max="19" width="6.28125" style="0" customWidth="1"/>
    <col min="20" max="20" width="7.8515625" style="0" customWidth="1"/>
  </cols>
  <sheetData>
    <row r="1" spans="1:20" ht="23.25">
      <c r="A1" s="188" t="s">
        <v>84</v>
      </c>
      <c r="B1" s="188"/>
      <c r="C1" s="188"/>
      <c r="D1" s="188"/>
      <c r="E1" s="188"/>
      <c r="F1" s="188"/>
      <c r="G1" s="188"/>
      <c r="H1" s="188"/>
      <c r="I1" s="188"/>
      <c r="J1" s="188"/>
      <c r="K1" s="188"/>
      <c r="L1" s="188"/>
      <c r="M1" s="188"/>
      <c r="N1" s="188"/>
      <c r="O1" s="188"/>
      <c r="P1" s="188"/>
      <c r="Q1" s="188"/>
      <c r="R1" s="188"/>
      <c r="S1" s="188"/>
      <c r="T1" s="188"/>
    </row>
    <row r="3" spans="1:20" s="11" customFormat="1" ht="60.75" customHeight="1">
      <c r="A3" s="184"/>
      <c r="B3" s="164" t="s">
        <v>152</v>
      </c>
      <c r="C3" s="172" t="s">
        <v>154</v>
      </c>
      <c r="D3" s="164" t="s">
        <v>173</v>
      </c>
      <c r="E3" s="164" t="s">
        <v>157</v>
      </c>
      <c r="F3" s="164" t="s">
        <v>187</v>
      </c>
      <c r="G3" s="164" t="s">
        <v>189</v>
      </c>
      <c r="H3" s="164" t="s">
        <v>191</v>
      </c>
      <c r="I3" s="164" t="s">
        <v>178</v>
      </c>
      <c r="J3" s="167" t="s">
        <v>180</v>
      </c>
      <c r="K3" s="167"/>
      <c r="L3" s="167"/>
      <c r="M3" s="167"/>
      <c r="N3" s="164" t="s">
        <v>194</v>
      </c>
      <c r="O3" s="164" t="s">
        <v>196</v>
      </c>
      <c r="P3" s="167" t="s">
        <v>170</v>
      </c>
      <c r="Q3" s="167"/>
      <c r="R3" s="167" t="s">
        <v>171</v>
      </c>
      <c r="S3" s="167"/>
      <c r="T3" s="164" t="s">
        <v>172</v>
      </c>
    </row>
    <row r="4" spans="1:20" s="11" customFormat="1" ht="38.25" customHeight="1">
      <c r="A4" s="184"/>
      <c r="B4" s="165"/>
      <c r="C4" s="173"/>
      <c r="D4" s="165"/>
      <c r="E4" s="165"/>
      <c r="F4" s="165"/>
      <c r="G4" s="165"/>
      <c r="H4" s="165"/>
      <c r="I4" s="165"/>
      <c r="J4" s="184" t="s">
        <v>24</v>
      </c>
      <c r="K4" s="184"/>
      <c r="L4" s="184"/>
      <c r="M4" s="164" t="s">
        <v>25</v>
      </c>
      <c r="N4" s="165"/>
      <c r="O4" s="165"/>
      <c r="P4" s="172" t="s">
        <v>28</v>
      </c>
      <c r="Q4" s="164" t="s">
        <v>101</v>
      </c>
      <c r="R4" s="164" t="s">
        <v>102</v>
      </c>
      <c r="S4" s="164" t="s">
        <v>29</v>
      </c>
      <c r="T4" s="165"/>
    </row>
    <row r="5" spans="1:20" s="11" customFormat="1" ht="42.75" customHeight="1">
      <c r="A5" s="184"/>
      <c r="B5" s="166"/>
      <c r="C5" s="174"/>
      <c r="D5" s="166"/>
      <c r="E5" s="166"/>
      <c r="F5" s="166"/>
      <c r="G5" s="166"/>
      <c r="H5" s="166"/>
      <c r="I5" s="166"/>
      <c r="J5" s="33" t="s">
        <v>26</v>
      </c>
      <c r="K5" s="33" t="s">
        <v>27</v>
      </c>
      <c r="L5" s="33" t="s">
        <v>9</v>
      </c>
      <c r="M5" s="166"/>
      <c r="N5" s="166"/>
      <c r="O5" s="166"/>
      <c r="P5" s="174"/>
      <c r="Q5" s="166"/>
      <c r="R5" s="166"/>
      <c r="S5" s="166"/>
      <c r="T5" s="166"/>
    </row>
    <row r="6" spans="1:20" s="11" customFormat="1" ht="42.75" customHeight="1">
      <c r="A6" s="30"/>
      <c r="B6" s="79" t="s">
        <v>186</v>
      </c>
      <c r="C6" s="80" t="s">
        <v>155</v>
      </c>
      <c r="D6" s="79" t="s">
        <v>174</v>
      </c>
      <c r="E6" s="79" t="s">
        <v>158</v>
      </c>
      <c r="F6" s="79" t="s">
        <v>188</v>
      </c>
      <c r="G6" s="79" t="s">
        <v>190</v>
      </c>
      <c r="H6" s="79" t="s">
        <v>192</v>
      </c>
      <c r="I6" s="79" t="s">
        <v>193</v>
      </c>
      <c r="J6" s="84" t="s">
        <v>181</v>
      </c>
      <c r="K6" s="85"/>
      <c r="L6" s="85"/>
      <c r="M6" s="86"/>
      <c r="N6" s="79" t="s">
        <v>195</v>
      </c>
      <c r="O6" s="79" t="s">
        <v>197</v>
      </c>
      <c r="P6" s="161" t="s">
        <v>140</v>
      </c>
      <c r="Q6" s="163"/>
      <c r="R6" s="87" t="s">
        <v>140</v>
      </c>
      <c r="S6" s="88"/>
      <c r="T6" s="79" t="s">
        <v>144</v>
      </c>
    </row>
    <row r="7" spans="1:20" s="10" customFormat="1" ht="24">
      <c r="A7" s="21" t="s">
        <v>39</v>
      </c>
      <c r="B7" s="14" t="s">
        <v>85</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row>
    <row r="8" spans="1:20" s="10" customFormat="1" ht="36.75" customHeight="1">
      <c r="A8" s="13" t="s">
        <v>30</v>
      </c>
      <c r="B8" s="14" t="s">
        <v>86</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row>
    <row r="9" spans="1:20" s="10" customFormat="1" ht="12.75">
      <c r="A9" s="13" t="s">
        <v>67</v>
      </c>
      <c r="B9" s="9" t="s">
        <v>88</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row>
    <row r="10" spans="1:20" s="10" customFormat="1" ht="12.75">
      <c r="A10" s="13" t="s">
        <v>87</v>
      </c>
      <c r="B10" s="22" t="s">
        <v>89</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row>
    <row r="11" spans="1:20" s="10" customFormat="1" ht="96">
      <c r="A11" s="23" t="s">
        <v>40</v>
      </c>
      <c r="B11" s="14" t="s">
        <v>90</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row>
    <row r="12" spans="1:20" s="10" customFormat="1" ht="12.75">
      <c r="A12" s="13" t="s">
        <v>30</v>
      </c>
      <c r="B12" s="14" t="s">
        <v>91</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row>
    <row r="13" spans="1:20" s="10" customFormat="1" ht="65.25" customHeight="1">
      <c r="A13" s="13"/>
      <c r="B13" s="14" t="s">
        <v>103</v>
      </c>
      <c r="C13" s="61">
        <v>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row>
    <row r="14" spans="1:20" s="10" customFormat="1" ht="12.75">
      <c r="A14" s="185" t="s">
        <v>51</v>
      </c>
      <c r="B14" s="186"/>
      <c r="C14" s="186"/>
      <c r="D14" s="186"/>
      <c r="E14" s="186"/>
      <c r="F14" s="186"/>
      <c r="G14" s="186"/>
      <c r="H14" s="186"/>
      <c r="I14" s="186"/>
      <c r="J14" s="186"/>
      <c r="K14" s="186"/>
      <c r="L14" s="186"/>
      <c r="M14" s="186"/>
      <c r="N14" s="186"/>
      <c r="O14" s="186"/>
      <c r="P14" s="186"/>
      <c r="Q14" s="186"/>
      <c r="R14" s="186"/>
      <c r="S14" s="186"/>
      <c r="T14" s="187"/>
    </row>
    <row r="15" spans="1:20" s="10" customFormat="1" ht="12.75">
      <c r="A15" s="168" t="s">
        <v>52</v>
      </c>
      <c r="B15" s="169"/>
      <c r="C15" s="169"/>
      <c r="D15" s="169"/>
      <c r="E15" s="169"/>
      <c r="F15" s="169"/>
      <c r="G15" s="169"/>
      <c r="H15" s="169"/>
      <c r="I15" s="169"/>
      <c r="J15" s="169"/>
      <c r="K15" s="169"/>
      <c r="L15" s="169"/>
      <c r="M15" s="169"/>
      <c r="N15" s="169"/>
      <c r="O15" s="169"/>
      <c r="P15" s="169"/>
      <c r="Q15" s="169"/>
      <c r="R15" s="169"/>
      <c r="S15" s="169"/>
      <c r="T15" s="170"/>
    </row>
    <row r="16" spans="1:20" s="10" customFormat="1" ht="12.75">
      <c r="A16" s="168" t="s">
        <v>92</v>
      </c>
      <c r="B16" s="169"/>
      <c r="C16" s="169"/>
      <c r="D16" s="169"/>
      <c r="E16" s="169"/>
      <c r="F16" s="169"/>
      <c r="G16" s="169"/>
      <c r="H16" s="169"/>
      <c r="I16" s="169"/>
      <c r="J16" s="169"/>
      <c r="K16" s="169"/>
      <c r="L16" s="169"/>
      <c r="M16" s="169"/>
      <c r="N16" s="169"/>
      <c r="O16" s="169"/>
      <c r="P16" s="169"/>
      <c r="Q16" s="169"/>
      <c r="R16" s="169"/>
      <c r="S16" s="169"/>
      <c r="T16" s="170"/>
    </row>
    <row r="17" spans="1:20" s="10" customFormat="1" ht="12.75">
      <c r="A17" s="178" t="s">
        <v>93</v>
      </c>
      <c r="B17" s="179"/>
      <c r="C17" s="179"/>
      <c r="D17" s="179"/>
      <c r="E17" s="179"/>
      <c r="F17" s="179"/>
      <c r="G17" s="179"/>
      <c r="H17" s="179"/>
      <c r="I17" s="179"/>
      <c r="J17" s="179"/>
      <c r="K17" s="179"/>
      <c r="L17" s="179"/>
      <c r="M17" s="179"/>
      <c r="N17" s="179"/>
      <c r="O17" s="179"/>
      <c r="P17" s="179"/>
      <c r="Q17" s="179"/>
      <c r="R17" s="179"/>
      <c r="S17" s="179"/>
      <c r="T17" s="180"/>
    </row>
    <row r="18" spans="1:20" s="10" customFormat="1" ht="12.75" hidden="1">
      <c r="A18" s="19"/>
      <c r="B18" s="20"/>
      <c r="C18" s="20"/>
      <c r="D18" s="20"/>
      <c r="E18" s="20"/>
      <c r="F18" s="20"/>
      <c r="G18" s="20"/>
      <c r="H18" s="20"/>
      <c r="I18" s="20"/>
      <c r="J18" s="20"/>
      <c r="K18" s="20"/>
      <c r="L18" s="20"/>
      <c r="M18" s="20"/>
      <c r="N18" s="20"/>
      <c r="O18" s="20"/>
      <c r="P18" s="20"/>
      <c r="Q18" s="20"/>
      <c r="R18" s="20"/>
      <c r="S18" s="20"/>
      <c r="T18" s="20"/>
    </row>
    <row r="19" s="17" customFormat="1" ht="12.75">
      <c r="A19" s="18"/>
    </row>
    <row r="20" s="17" customFormat="1" ht="12.75">
      <c r="A20" s="18"/>
    </row>
  </sheetData>
  <sheetProtection/>
  <mergeCells count="27">
    <mergeCell ref="A1:T1"/>
    <mergeCell ref="I3:I5"/>
    <mergeCell ref="J3:M3"/>
    <mergeCell ref="N3:N5"/>
    <mergeCell ref="O3:O5"/>
    <mergeCell ref="A3:A5"/>
    <mergeCell ref="B3:B5"/>
    <mergeCell ref="C3:C5"/>
    <mergeCell ref="D3:D5"/>
    <mergeCell ref="E3:E5"/>
    <mergeCell ref="F3:F5"/>
    <mergeCell ref="A14:T14"/>
    <mergeCell ref="A15:T15"/>
    <mergeCell ref="A16:T16"/>
    <mergeCell ref="A17:T17"/>
    <mergeCell ref="P3:Q3"/>
    <mergeCell ref="R3:S3"/>
    <mergeCell ref="T3:T5"/>
    <mergeCell ref="J4:L4"/>
    <mergeCell ref="M4:M5"/>
    <mergeCell ref="P6:Q6"/>
    <mergeCell ref="P4:P5"/>
    <mergeCell ref="Q4:Q5"/>
    <mergeCell ref="R4:R5"/>
    <mergeCell ref="S4:S5"/>
    <mergeCell ref="G3:G5"/>
    <mergeCell ref="H3:H5"/>
  </mergeCells>
  <printOptions/>
  <pageMargins left="0.2" right="0.2" top="0.25" bottom="0.2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2017-10-18T04:43:43Z</dcterms:modified>
  <cp:category/>
  <cp:version/>
  <cp:contentType/>
  <cp:contentStatus/>
</cp:coreProperties>
</file>